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HỰC HIỆN CÁC NĂM\CONG SAN\SAP XEP TAI SAN\NAM 2025 KE HOACH THUC HIEN SAP XÊP TAI SAN\TAI SAN KET CAU HA TANG\NONG NGHIEP\"/>
    </mc:Choice>
  </mc:AlternateContent>
  <xr:revisionPtr revIDLastSave="0" documentId="13_ncr:1_{19BA24A0-0FEC-4F6D-8F1D-4C5572BB9F27}" xr6:coauthVersionLast="47" xr6:coauthVersionMax="47" xr10:uidLastSave="{00000000-0000-0000-0000-000000000000}"/>
  <bookViews>
    <workbookView xWindow="-120" yWindow="-120" windowWidth="29040" windowHeight="15840" tabRatio="249" firstSheet="1" activeTab="1" xr2:uid="{00000000-000D-0000-FFFF-FFFF00000000}"/>
  </bookViews>
  <sheets>
    <sheet name="results" sheetId="22" state="veryHidden" r:id="rId1"/>
    <sheet name="Phụ lục" sheetId="13" r:id="rId2"/>
    <sheet name="Phụ lục IV" sheetId="18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8" i="13" l="1"/>
  <c r="I648" i="13"/>
  <c r="E648" i="13"/>
  <c r="C8" i="13"/>
  <c r="C331" i="13"/>
  <c r="C288" i="13"/>
  <c r="C194" i="13"/>
  <c r="C43" i="13"/>
  <c r="G120" i="13"/>
  <c r="G119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4" i="13"/>
  <c r="G103" i="13"/>
  <c r="G102" i="13"/>
  <c r="G101" i="13"/>
  <c r="C99" i="13"/>
  <c r="C37" i="13"/>
  <c r="A506" i="13"/>
  <c r="A507" i="13" s="1"/>
  <c r="A508" i="13" s="1"/>
  <c r="C484" i="13" s="1"/>
  <c r="A504" i="13"/>
  <c r="A488" i="13"/>
  <c r="A489" i="13" s="1"/>
  <c r="A490" i="13" s="1"/>
  <c r="A491" i="13" s="1"/>
  <c r="A492" i="13" s="1"/>
  <c r="A493" i="13" s="1"/>
  <c r="A494" i="13" s="1"/>
  <c r="A495" i="13" s="1"/>
  <c r="A496" i="13" s="1"/>
  <c r="A497" i="13" s="1"/>
  <c r="A498" i="13" s="1"/>
  <c r="A499" i="13" s="1"/>
  <c r="A500" i="13" s="1"/>
  <c r="A501" i="13" s="1"/>
  <c r="H458" i="13"/>
  <c r="H457" i="13"/>
  <c r="H456" i="13"/>
  <c r="H455" i="13"/>
  <c r="H454" i="13"/>
  <c r="H453" i="13"/>
  <c r="H452" i="13"/>
  <c r="H451" i="13"/>
  <c r="H450" i="13"/>
  <c r="H449" i="13"/>
  <c r="H448" i="13"/>
  <c r="H447" i="13"/>
  <c r="H446" i="13"/>
  <c r="H445" i="13"/>
  <c r="H444" i="13"/>
  <c r="H443" i="13"/>
  <c r="H442" i="13"/>
  <c r="H441" i="13"/>
  <c r="H440" i="13"/>
  <c r="H439" i="13"/>
  <c r="H438" i="13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G416" i="13"/>
  <c r="H415" i="13"/>
  <c r="G415" i="13"/>
  <c r="H414" i="13"/>
  <c r="G414" i="13"/>
  <c r="H413" i="13"/>
  <c r="G413" i="13"/>
  <c r="H412" i="13"/>
  <c r="G412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C370" i="13"/>
  <c r="C26" i="13"/>
  <c r="G287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C220" i="13"/>
  <c r="C217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2" i="13"/>
  <c r="H341" i="13"/>
  <c r="H340" i="13"/>
  <c r="H338" i="13"/>
  <c r="H337" i="13"/>
  <c r="H336" i="13"/>
  <c r="H335" i="13"/>
  <c r="G645" i="13"/>
  <c r="G642" i="13"/>
  <c r="G641" i="13"/>
  <c r="G640" i="13"/>
  <c r="G639" i="13"/>
  <c r="G638" i="13"/>
  <c r="G637" i="13"/>
  <c r="G636" i="13"/>
  <c r="G635" i="13"/>
  <c r="G634" i="13"/>
  <c r="G633" i="13"/>
  <c r="G632" i="13"/>
  <c r="G631" i="13"/>
  <c r="G630" i="13"/>
  <c r="G629" i="13"/>
  <c r="G628" i="13"/>
  <c r="G627" i="13"/>
  <c r="G626" i="13"/>
  <c r="G625" i="13"/>
  <c r="G624" i="13"/>
  <c r="G623" i="13"/>
  <c r="G622" i="13"/>
  <c r="G621" i="13"/>
  <c r="G620" i="13"/>
  <c r="G619" i="13"/>
  <c r="G618" i="13"/>
  <c r="G617" i="13"/>
  <c r="G616" i="13"/>
  <c r="G615" i="13"/>
  <c r="G614" i="13"/>
  <c r="G613" i="13"/>
  <c r="G612" i="13"/>
  <c r="G611" i="13"/>
  <c r="G610" i="13"/>
  <c r="G609" i="13"/>
  <c r="G608" i="13"/>
  <c r="G607" i="13"/>
  <c r="G606" i="13"/>
  <c r="H603" i="13"/>
  <c r="G603" i="13"/>
  <c r="H602" i="13"/>
  <c r="G602" i="13"/>
  <c r="H601" i="13"/>
  <c r="H600" i="13"/>
  <c r="G600" i="13"/>
  <c r="H599" i="13"/>
  <c r="G599" i="13"/>
  <c r="H598" i="13"/>
  <c r="H597" i="13"/>
  <c r="G597" i="13"/>
  <c r="H596" i="13"/>
  <c r="G596" i="13"/>
  <c r="H595" i="13"/>
  <c r="H594" i="13"/>
  <c r="G594" i="13"/>
  <c r="H593" i="13"/>
  <c r="H592" i="13"/>
  <c r="G592" i="13"/>
  <c r="H591" i="13"/>
  <c r="G591" i="13"/>
  <c r="H590" i="13"/>
  <c r="G590" i="13"/>
  <c r="H589" i="13"/>
  <c r="G589" i="13"/>
  <c r="H588" i="13"/>
  <c r="G588" i="13"/>
  <c r="H587" i="13"/>
  <c r="G587" i="13"/>
  <c r="H586" i="13"/>
  <c r="H585" i="13"/>
  <c r="H584" i="13"/>
  <c r="G584" i="13"/>
  <c r="H583" i="13"/>
  <c r="G583" i="13"/>
  <c r="H582" i="13"/>
  <c r="H581" i="13"/>
  <c r="H579" i="13"/>
  <c r="H578" i="13"/>
  <c r="H577" i="13"/>
  <c r="H571" i="13"/>
  <c r="H570" i="13"/>
  <c r="H569" i="13"/>
  <c r="G566" i="13"/>
  <c r="G565" i="13"/>
  <c r="G564" i="13"/>
  <c r="G563" i="13"/>
  <c r="G562" i="13"/>
  <c r="G561" i="13"/>
  <c r="G560" i="13"/>
  <c r="G559" i="13"/>
  <c r="G558" i="13"/>
  <c r="G557" i="13"/>
  <c r="G556" i="13"/>
  <c r="G555" i="13"/>
  <c r="G554" i="13"/>
  <c r="G553" i="13"/>
  <c r="G552" i="13"/>
  <c r="G551" i="13"/>
  <c r="G550" i="13"/>
  <c r="G549" i="13"/>
  <c r="H547" i="13"/>
  <c r="H544" i="13"/>
  <c r="H543" i="13"/>
  <c r="H542" i="13"/>
  <c r="H541" i="13"/>
  <c r="H540" i="13"/>
  <c r="H539" i="13"/>
  <c r="H538" i="13"/>
  <c r="H537" i="13"/>
  <c r="H536" i="13"/>
  <c r="H535" i="13"/>
  <c r="H534" i="13"/>
  <c r="H533" i="13"/>
  <c r="H532" i="13"/>
  <c r="H531" i="13"/>
  <c r="H530" i="13"/>
  <c r="H529" i="13"/>
  <c r="H528" i="13"/>
  <c r="H527" i="13"/>
  <c r="H526" i="13"/>
  <c r="H525" i="13"/>
  <c r="H524" i="13"/>
  <c r="H523" i="13"/>
  <c r="H522" i="13"/>
  <c r="H521" i="13"/>
  <c r="H520" i="13"/>
  <c r="H519" i="13"/>
  <c r="H518" i="13"/>
  <c r="H517" i="13"/>
  <c r="H516" i="13"/>
  <c r="H515" i="13"/>
  <c r="H514" i="13"/>
  <c r="H513" i="13"/>
  <c r="H512" i="13"/>
  <c r="C509" i="13"/>
  <c r="G330" i="13"/>
  <c r="G325" i="13"/>
  <c r="G324" i="13"/>
  <c r="G308" i="13"/>
  <c r="G307" i="13"/>
  <c r="G305" i="13"/>
  <c r="G304" i="13"/>
  <c r="G303" i="13"/>
  <c r="G302" i="13"/>
  <c r="C297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C121" i="13"/>
  <c r="G293" i="13"/>
  <c r="H79" i="13"/>
  <c r="G79" i="13"/>
  <c r="H78" i="13"/>
  <c r="G78" i="13"/>
  <c r="H77" i="13"/>
  <c r="G77" i="13"/>
  <c r="G73" i="13"/>
  <c r="C47" i="13"/>
  <c r="H45" i="13"/>
  <c r="H648" i="13" s="1"/>
  <c r="G45" i="13"/>
  <c r="G648" i="13" s="1"/>
  <c r="H483" i="13"/>
  <c r="G483" i="13"/>
  <c r="H482" i="13"/>
  <c r="G482" i="13"/>
  <c r="G481" i="13"/>
  <c r="H480" i="13"/>
  <c r="G480" i="13"/>
  <c r="H479" i="13"/>
  <c r="G479" i="13"/>
  <c r="H478" i="13"/>
  <c r="G478" i="13"/>
  <c r="H477" i="13"/>
  <c r="G477" i="13"/>
  <c r="H476" i="13"/>
  <c r="G476" i="13"/>
  <c r="H475" i="13"/>
  <c r="G475" i="13"/>
  <c r="H474" i="13"/>
  <c r="G474" i="13"/>
  <c r="H473" i="13"/>
  <c r="G473" i="13"/>
  <c r="H472" i="13"/>
  <c r="G472" i="13"/>
  <c r="H471" i="13"/>
  <c r="G471" i="13"/>
  <c r="H470" i="13"/>
  <c r="G470" i="13"/>
  <c r="H469" i="13"/>
  <c r="G469" i="13"/>
  <c r="H468" i="13"/>
  <c r="H467" i="13"/>
  <c r="H466" i="13"/>
  <c r="H465" i="13"/>
  <c r="H464" i="13"/>
  <c r="H463" i="13"/>
  <c r="C460" i="13"/>
  <c r="C654" i="13"/>
  <c r="C651" i="13"/>
  <c r="C653" i="13"/>
  <c r="C459" i="13" l="1"/>
  <c r="C648" i="13" s="1"/>
  <c r="A10" i="18" l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G11" i="18"/>
  <c r="E12" i="18"/>
  <c r="G18" i="18"/>
  <c r="I18" i="18"/>
  <c r="G20" i="18"/>
  <c r="I20" i="18"/>
  <c r="G21" i="18"/>
  <c r="G22" i="18"/>
  <c r="I22" i="18"/>
  <c r="E23" i="18"/>
  <c r="G27" i="18"/>
  <c r="F28" i="18"/>
  <c r="G28" i="18" s="1"/>
  <c r="A37" i="18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G37" i="18"/>
  <c r="G38" i="18"/>
  <c r="G39" i="18"/>
  <c r="G40" i="18"/>
  <c r="G41" i="18"/>
  <c r="G42" i="18"/>
  <c r="I55" i="18"/>
  <c r="I56" i="18"/>
  <c r="G68" i="18"/>
  <c r="A107" i="18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E108" i="18"/>
  <c r="E113" i="18"/>
  <c r="E114" i="18"/>
  <c r="I127" i="18"/>
  <c r="A130" i="18"/>
  <c r="A132" i="18"/>
  <c r="I135" i="18"/>
  <c r="C652" i="13"/>
  <c r="C650" i="13" s="1"/>
  <c r="I104" i="18" l="1"/>
  <c r="I34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A1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 xml:space="preserve">Win
</t>
        </r>
        <r>
          <rPr>
            <sz val="9"/>
            <color indexed="81"/>
            <rFont val="Tahoma"/>
            <family val="2"/>
          </rPr>
          <t>Dung tích nhỏ 9000m3</t>
        </r>
      </text>
    </comment>
  </commentList>
</comments>
</file>

<file path=xl/sharedStrings.xml><?xml version="1.0" encoding="utf-8"?>
<sst xmlns="http://schemas.openxmlformats.org/spreadsheetml/2006/main" count="1499" uniqueCount="953">
  <si>
    <t>STT</t>
  </si>
  <si>
    <t>Mai Pha - T. Phố</t>
  </si>
  <si>
    <t>Nà Pàn</t>
  </si>
  <si>
    <t>An Hùng - Văn Lãng</t>
  </si>
  <si>
    <t>Tân Văn - Bình Gia</t>
  </si>
  <si>
    <t>Tú Đoạn - Lộc Bình</t>
  </si>
  <si>
    <t>Địa điểm (xã - huyện)</t>
  </si>
  <si>
    <t>Quang Lang - Chi Lăng</t>
  </si>
  <si>
    <t>Tên công trình</t>
  </si>
  <si>
    <t>Thiết kế</t>
  </si>
  <si>
    <t>Thực tế</t>
  </si>
  <si>
    <t>Năm xây dựng</t>
  </si>
  <si>
    <t>Gốc Hồng</t>
  </si>
  <si>
    <t>Chiều dài kênh mương</t>
  </si>
  <si>
    <t>Năng lực tưới</t>
  </si>
  <si>
    <t>Ghi chú</t>
  </si>
  <si>
    <t>Tổng số (km)</t>
  </si>
  <si>
    <t>Đã kiên cố (km)</t>
  </si>
  <si>
    <t>Mương đất (km)</t>
  </si>
  <si>
    <t>Theo thiết kế (ha)</t>
  </si>
  <si>
    <t>Theo thực tế (ha)</t>
  </si>
  <si>
    <t>I</t>
  </si>
  <si>
    <t>Đập dâng</t>
  </si>
  <si>
    <t>Trạm bơm</t>
  </si>
  <si>
    <t>Kênh mương</t>
  </si>
  <si>
    <t>II</t>
  </si>
  <si>
    <t>III</t>
  </si>
  <si>
    <t>IV</t>
  </si>
  <si>
    <t>Mương Nà Cưởm</t>
  </si>
  <si>
    <t>V</t>
  </si>
  <si>
    <t>VI</t>
  </si>
  <si>
    <t>Đập Cốc Pục</t>
  </si>
  <si>
    <t>Đập Cốc Lầu</t>
  </si>
  <si>
    <t>Đập Tẩu Hờn</t>
  </si>
  <si>
    <t>Mương Phai Luông</t>
  </si>
  <si>
    <t>Mương Nà Pò</t>
  </si>
  <si>
    <t>Bắc Nga</t>
  </si>
  <si>
    <t>Nà Ca</t>
  </si>
  <si>
    <t>Mương Trang Tồng</t>
  </si>
  <si>
    <t>Đập Bản Sâm</t>
  </si>
  <si>
    <t>Mương Nà Pheo</t>
  </si>
  <si>
    <t>Đập Bó Mạ</t>
  </si>
  <si>
    <t>Mương Nà Bó</t>
  </si>
  <si>
    <t>Mương Nà Pàn</t>
  </si>
  <si>
    <t>Khun Phang</t>
  </si>
  <si>
    <t>Đập Nà Đeng</t>
  </si>
  <si>
    <t>Đập</t>
  </si>
  <si>
    <t xml:space="preserve">Trạm Bơm </t>
  </si>
  <si>
    <t>Tổng</t>
  </si>
  <si>
    <t>Đồng Chóc</t>
  </si>
  <si>
    <t>Cây Sung</t>
  </si>
  <si>
    <t>Cây Mai</t>
  </si>
  <si>
    <t>Na Hoa</t>
  </si>
  <si>
    <t>Đồng Xe</t>
  </si>
  <si>
    <t>Trạm bơm điện</t>
  </si>
  <si>
    <t>Nà Cát</t>
  </si>
  <si>
    <t>Kênh Mương</t>
  </si>
  <si>
    <t>Nà Bản</t>
  </si>
  <si>
    <t>Nà Khuông</t>
  </si>
  <si>
    <t>Mương Cóc Chủ</t>
  </si>
  <si>
    <t>Nặm Slin</t>
  </si>
  <si>
    <t>Nà Ngần</t>
  </si>
  <si>
    <t>Nà Lược</t>
  </si>
  <si>
    <t xml:space="preserve"> </t>
  </si>
  <si>
    <t>Xã Yên Phúc</t>
  </si>
  <si>
    <t>Mương Bó Nộc</t>
  </si>
  <si>
    <t>Bắc</t>
  </si>
  <si>
    <t>Mương Pác Tặng</t>
  </si>
  <si>
    <t>Mương Bó Bả</t>
  </si>
  <si>
    <t>Mương Nà Khung</t>
  </si>
  <si>
    <t>Chợ Bãi 1</t>
  </si>
  <si>
    <t>Mương Tạng Luông</t>
  </si>
  <si>
    <t>Trung</t>
  </si>
  <si>
    <t>Mương Tạng Cọn</t>
  </si>
  <si>
    <t>Mương Tạng Lày</t>
  </si>
  <si>
    <t>Mương Tạng Lìu</t>
  </si>
  <si>
    <t>Đông A</t>
  </si>
  <si>
    <t>Mương Tạng Sản</t>
  </si>
  <si>
    <t>Mương Tạng Mu</t>
  </si>
  <si>
    <t>Đông B</t>
  </si>
  <si>
    <t>Mương Cốc Phày</t>
  </si>
  <si>
    <t>Mương Tạng Lạc</t>
  </si>
  <si>
    <t>Mương Tạng Tạng</t>
  </si>
  <si>
    <t>Nam</t>
  </si>
  <si>
    <t>Mương Tạng Sào</t>
  </si>
  <si>
    <t>Tây A</t>
  </si>
  <si>
    <t>Mương Tạng Chang</t>
  </si>
  <si>
    <t>Mương Khuổi Khấu</t>
  </si>
  <si>
    <t>Mương Chang</t>
  </si>
  <si>
    <t>Tây B</t>
  </si>
  <si>
    <t>Mương Khuổi Cáp</t>
  </si>
  <si>
    <t>Nà Me</t>
  </si>
  <si>
    <t>Ao Khun Slum</t>
  </si>
  <si>
    <t>Khòn Háo</t>
  </si>
  <si>
    <t>Khòn Chu</t>
  </si>
  <si>
    <t>Đập Phai Phường</t>
  </si>
  <si>
    <t>Mương Trang Tùng</t>
  </si>
  <si>
    <t>Bản Nhuần</t>
  </si>
  <si>
    <t>Mương Nà Làn</t>
  </si>
  <si>
    <t>Mương Phai Cam</t>
  </si>
  <si>
    <t>Phai Cam</t>
  </si>
  <si>
    <t>Xã Tân Đoàn</t>
  </si>
  <si>
    <t>Mương Phai Sen</t>
  </si>
  <si>
    <t>Khòn Sày</t>
  </si>
  <si>
    <t>Khòn Pá</t>
  </si>
  <si>
    <t>Đập Bó Chặng</t>
  </si>
  <si>
    <t>Bản Chặng</t>
  </si>
  <si>
    <t>Trạm bơm Bó Pục</t>
  </si>
  <si>
    <t>Mương Nà Dẳn</t>
  </si>
  <si>
    <t>Khòn Cải</t>
  </si>
  <si>
    <t>Nà Pua</t>
  </si>
  <si>
    <t>Mương Khưa Pản</t>
  </si>
  <si>
    <t>Khòn Tẩư</t>
  </si>
  <si>
    <t xml:space="preserve"> Khòn Lạn</t>
  </si>
  <si>
    <t>Còn Chuông</t>
  </si>
  <si>
    <t>Đập Còn Tạng</t>
  </si>
  <si>
    <t>Phai Làng</t>
  </si>
  <si>
    <t>Đập Lọ Hin</t>
  </si>
  <si>
    <t>Trạm biến thế Ao làng</t>
  </si>
  <si>
    <t>Lọ liền - Nà nưa</t>
  </si>
  <si>
    <t>Lùng loàng</t>
  </si>
  <si>
    <t>Nà pảng - nà liền</t>
  </si>
  <si>
    <t>Hua tồng - cánh đồng</t>
  </si>
  <si>
    <t>Nà song - Nà pàu</t>
  </si>
  <si>
    <t>Nà ưởi - Cốc vả</t>
  </si>
  <si>
    <t>Đầu nguồn - nhà Lý</t>
  </si>
  <si>
    <t>Nà chằn - còn mặn</t>
  </si>
  <si>
    <t>Cốc phường - Thang thong</t>
  </si>
  <si>
    <t>Thang thong - trạm điện</t>
  </si>
  <si>
    <t>Sa đán - nà sa</t>
  </si>
  <si>
    <t>Từ cầu - nà khung</t>
  </si>
  <si>
    <t>Cốc phường - pác bó</t>
  </si>
  <si>
    <t>Ngã ba Pò ỏi - sa ỷ</t>
  </si>
  <si>
    <t>Còn tạng - lều hàng</t>
  </si>
  <si>
    <t>Lều hàng - gốc đa</t>
  </si>
  <si>
    <t>Lều hàng - Nà pảng</t>
  </si>
  <si>
    <t>Lọ xong - lùng hủ</t>
  </si>
  <si>
    <t>Pác chào- tẩu lườn</t>
  </si>
  <si>
    <t>Cóc lọ - tình điểm</t>
  </si>
  <si>
    <t>Cốc cam - giữa làng</t>
  </si>
  <si>
    <t>Lùng hủ - TT thôn</t>
  </si>
  <si>
    <t>Suối - còn vè</t>
  </si>
  <si>
    <t>Chang tùng- thang nà</t>
  </si>
  <si>
    <t>Nhà lộc - cánh đồng</t>
  </si>
  <si>
    <t>Đập lọ dóoc - nhà lộ</t>
  </si>
  <si>
    <t>Nà lộ - nội đồng</t>
  </si>
  <si>
    <t>Phai Quầy - Tùng Tày</t>
  </si>
  <si>
    <t>Tùng Tày</t>
  </si>
  <si>
    <t>Đập Vằng Phung</t>
  </si>
  <si>
    <t>Đập Phai Nà</t>
  </si>
  <si>
    <t>Bình Đãng B</t>
  </si>
  <si>
    <t>Đập Cốc Kình</t>
  </si>
  <si>
    <t>Đập Cốc Chanh</t>
  </si>
  <si>
    <t>Đập Xa Khao</t>
  </si>
  <si>
    <t>Đập Bó Xa</t>
  </si>
  <si>
    <t>Ích Hữu</t>
  </si>
  <si>
    <t>Đập Bó Thin</t>
  </si>
  <si>
    <t>Đập Ngườm Là</t>
  </si>
  <si>
    <t>Đập Khưa Cất</t>
  </si>
  <si>
    <t>Đập Bó Cầu</t>
  </si>
  <si>
    <t>Đập Nà Mòn</t>
  </si>
  <si>
    <t>Đập Thưa Song</t>
  </si>
  <si>
    <t>Đập Bó Ma</t>
  </si>
  <si>
    <t>Đập Vằng Chóng</t>
  </si>
  <si>
    <t>Đập Thin Nam</t>
  </si>
  <si>
    <t>Đập Tặng Péc</t>
  </si>
  <si>
    <t>Đập Nà Lạn</t>
  </si>
  <si>
    <t>Đập Nà Quặc</t>
  </si>
  <si>
    <t>Đập Tặng Cưởm</t>
  </si>
  <si>
    <t>Đập Song Ca</t>
  </si>
  <si>
    <t>Đập Nà Nhì</t>
  </si>
  <si>
    <t>Đập Pá Làng</t>
  </si>
  <si>
    <t>Đập Nhả Đa</t>
  </si>
  <si>
    <t>Đập Tẩu Phai</t>
  </si>
  <si>
    <t>Đập Pác Nam</t>
  </si>
  <si>
    <t>Đập Nà Kéo</t>
  </si>
  <si>
    <t>Đập Khun Ủn</t>
  </si>
  <si>
    <t>Đập Thin Phong</t>
  </si>
  <si>
    <t>Đập Tẩu Lườn</t>
  </si>
  <si>
    <t>Đập Pò TRạng</t>
  </si>
  <si>
    <t>Đập Cốc Nà</t>
  </si>
  <si>
    <t>Đập Khau Giêng</t>
  </si>
  <si>
    <t>Đập Cốc Pầu</t>
  </si>
  <si>
    <t>Mương Phai Nà</t>
  </si>
  <si>
    <t>Mương Cốc Kịnh</t>
  </si>
  <si>
    <t>Mương Kéo Lạnh-Thua Bó</t>
  </si>
  <si>
    <t>Mương Bó Xa-Nà Chả</t>
  </si>
  <si>
    <t>Mương Tặng Péc-Nà Già</t>
  </si>
  <si>
    <t>Mương Song Ca-Nà Đái</t>
  </si>
  <si>
    <t>Mương Tặng Cưởm</t>
  </si>
  <si>
    <t>Mương Nà Bó-Nà Nhì</t>
  </si>
  <si>
    <t>Mương Pá Làng-Cốc Slé</t>
  </si>
  <si>
    <t>Mương Cốc Sla-Nhả Đa</t>
  </si>
  <si>
    <t>Mương Khun ủn-Nà Pàn</t>
  </si>
  <si>
    <t>Mương Tẩu Phai-Nà Kéo</t>
  </si>
  <si>
    <t>Mương Thin Phong-Nà Pàn</t>
  </si>
  <si>
    <t>Mương Tẩu Lườn-Pò Trạng</t>
  </si>
  <si>
    <t>Mương Pò Trạng-Pá Lượi</t>
  </si>
  <si>
    <t>Mương Cốc Nà-Nà Sau</t>
  </si>
  <si>
    <t>Mương Khau Giêng-Lọc Vài</t>
  </si>
  <si>
    <t>Mương Cốc pầu-Lọc Vài</t>
  </si>
  <si>
    <t>Xã Tri Lễ</t>
  </si>
  <si>
    <t>Lũng Phúc</t>
  </si>
  <si>
    <t>Soong Lù</t>
  </si>
  <si>
    <t>Nà Chuông</t>
  </si>
  <si>
    <t>Bản Châu</t>
  </si>
  <si>
    <t>Tặng Chầu</t>
  </si>
  <si>
    <t>Tặng Sào</t>
  </si>
  <si>
    <t>Bó Mèo</t>
  </si>
  <si>
    <t>Nà Bó</t>
  </si>
  <si>
    <t>Kéo Cắc</t>
  </si>
  <si>
    <t>Đèo Luông</t>
  </si>
  <si>
    <t>Lùng Mún</t>
  </si>
  <si>
    <t>Nà Chầu</t>
  </si>
  <si>
    <t>Vằng Dỉn</t>
  </si>
  <si>
    <t>Bây Bốc</t>
  </si>
  <si>
    <t>Bó Xè</t>
  </si>
  <si>
    <t>Mương tác</t>
  </si>
  <si>
    <t>Mương Lũng Tòong</t>
  </si>
  <si>
    <t>Mương Bó Úm</t>
  </si>
  <si>
    <t>Bản Bang</t>
  </si>
  <si>
    <t>Mương Cốc Chí</t>
  </si>
  <si>
    <t>Mương Nà Kại</t>
  </si>
  <si>
    <t>Mương Cốc Mặn</t>
  </si>
  <si>
    <t>Mương Nà Pùng</t>
  </si>
  <si>
    <t>Mương Nà Mí</t>
  </si>
  <si>
    <t>Mương Bó Chót</t>
  </si>
  <si>
    <t>Mương Khum Mằn</t>
  </si>
  <si>
    <t>Thồng Duống</t>
  </si>
  <si>
    <t>Mương Khum Cần</t>
  </si>
  <si>
    <t>Mương Pha Phi</t>
  </si>
  <si>
    <t>Mương Bủng Lóc</t>
  </si>
  <si>
    <t>Mương Pò Phảng</t>
  </si>
  <si>
    <t>Mương Nà Phai</t>
  </si>
  <si>
    <t>Mương Nà Lòn</t>
  </si>
  <si>
    <t>Bản Nhang</t>
  </si>
  <si>
    <t>Đập Cốc Mìn</t>
  </si>
  <si>
    <t>Đập Nà Pàn</t>
  </si>
  <si>
    <t>Đập Vằng đán</t>
  </si>
  <si>
    <t>Đập tron tu</t>
  </si>
  <si>
    <t>Đập khum luông</t>
  </si>
  <si>
    <t>Đập Nà kèn</t>
  </si>
  <si>
    <t>Đập Sào pin</t>
  </si>
  <si>
    <t>Đập Cốc thang</t>
  </si>
  <si>
    <t>Đập bản cáu</t>
  </si>
  <si>
    <t>Đập phai bon</t>
  </si>
  <si>
    <t>Đập Kim phùng</t>
  </si>
  <si>
    <t>Đập Tẩư đình</t>
  </si>
  <si>
    <t>Đập Tẩư đông</t>
  </si>
  <si>
    <t>Đập khẩu khao</t>
  </si>
  <si>
    <t>Đập hàng ca</t>
  </si>
  <si>
    <t>Đập Thu Kiều</t>
  </si>
  <si>
    <t>Bản Hạ</t>
  </si>
  <si>
    <t>Đập nà mìn</t>
  </si>
  <si>
    <t>Đập nà lỳ</t>
  </si>
  <si>
    <t>Đập nà quằng</t>
  </si>
  <si>
    <t>Đập nà pèng</t>
  </si>
  <si>
    <t>Đập nà sào</t>
  </si>
  <si>
    <t>Đập luồng đông</t>
  </si>
  <si>
    <t>Đập nà dảo</t>
  </si>
  <si>
    <t>Đập cốc vạt</t>
  </si>
  <si>
    <t>Đập sàn đau</t>
  </si>
  <si>
    <t>Đập phai lái</t>
  </si>
  <si>
    <t>Đập cốc hả</t>
  </si>
  <si>
    <t>Đập mậy mạ</t>
  </si>
  <si>
    <t>Đập nà luông</t>
  </si>
  <si>
    <t>Bản Thượng</t>
  </si>
  <si>
    <t>Đập Tâư Hờn</t>
  </si>
  <si>
    <t>Đập Nà Mìn</t>
  </si>
  <si>
    <t>Đập Slam cóc</t>
  </si>
  <si>
    <t>Đập Nà Pài</t>
  </si>
  <si>
    <t>Đập Khun quang</t>
  </si>
  <si>
    <t>Đập Nà ca</t>
  </si>
  <si>
    <t>Đập cốc càng</t>
  </si>
  <si>
    <t>Đập khun xá</t>
  </si>
  <si>
    <t>Mương Khảu khao</t>
  </si>
  <si>
    <t>Mương vằng đán</t>
  </si>
  <si>
    <t>Mương Nà kèn</t>
  </si>
  <si>
    <t>Mương nà pèng</t>
  </si>
  <si>
    <t>Mương Nà luông</t>
  </si>
  <si>
    <t>Mương Cốc Mìn</t>
  </si>
  <si>
    <t>Mương Tâư Hờn</t>
  </si>
  <si>
    <t>Mương Nà Mìn</t>
  </si>
  <si>
    <t>Mương Slam cóc</t>
  </si>
  <si>
    <t>Mương Nà Pài</t>
  </si>
  <si>
    <t>Mương Khun quang</t>
  </si>
  <si>
    <t>Mương Nà ca</t>
  </si>
  <si>
    <t>Mương cốc càng</t>
  </si>
  <si>
    <t>Mương khun xá</t>
  </si>
  <si>
    <t>Đập Cốc Phường</t>
  </si>
  <si>
    <t>Đập Cốc Nghị</t>
  </si>
  <si>
    <t>Đập Nà Vàng</t>
  </si>
  <si>
    <t>Trạm Bơm</t>
  </si>
  <si>
    <t>Mương Tâử Lườn</t>
  </si>
  <si>
    <t>Mương Lầy Tằm</t>
  </si>
  <si>
    <t>Mương Tềnh Mương</t>
  </si>
  <si>
    <t>Thủy luân-vườn đồi</t>
  </si>
  <si>
    <t>Bản Khính</t>
  </si>
  <si>
    <t>Mương Luông</t>
  </si>
  <si>
    <t>Mương Kéng</t>
  </si>
  <si>
    <t>Mương Nà Chộc</t>
  </si>
  <si>
    <t>Mương Phai Tèo</t>
  </si>
  <si>
    <t>Mương Nà Kép</t>
  </si>
  <si>
    <t>Mương Cốc Tàn</t>
  </si>
  <si>
    <t>Mương Cốc Lùng</t>
  </si>
  <si>
    <t>Mương Lục Luông</t>
  </si>
  <si>
    <t>Mương Mèng Lài</t>
  </si>
  <si>
    <t>Mương Nà Chang</t>
  </si>
  <si>
    <t>Mương Nà Pinh</t>
  </si>
  <si>
    <t>Đập Lùng Tàu</t>
  </si>
  <si>
    <t>Lùng tàu - Lùng pha</t>
  </si>
  <si>
    <t>Đập Sộc Dảo</t>
  </si>
  <si>
    <t>Đập Khun Hổ</t>
  </si>
  <si>
    <t>Đập Lùng Pha</t>
  </si>
  <si>
    <t>Đập dâng Lọ Ảng</t>
  </si>
  <si>
    <t>Đập dâng Bó Vài</t>
  </si>
  <si>
    <t>Mương Bản Pảng</t>
  </si>
  <si>
    <t>Mương Pác Khạm</t>
  </si>
  <si>
    <t>Mương Nà Sầu</t>
  </si>
  <si>
    <t>Mương Phai Lặm</t>
  </si>
  <si>
    <t>Mương Nà Bức</t>
  </si>
  <si>
    <t>Mương Nà Lả</t>
  </si>
  <si>
    <t>Mương Nà Dành</t>
  </si>
  <si>
    <t>Mương Lăng Thó</t>
  </si>
  <si>
    <t>Mương Đông Chác</t>
  </si>
  <si>
    <t>Mương Khòn Lụa</t>
  </si>
  <si>
    <t>Mương Nà Sả</t>
  </si>
  <si>
    <t>Mương Nà Hin</t>
  </si>
  <si>
    <t>Mương Nà Táng</t>
  </si>
  <si>
    <t>Mương Pắc Kéo</t>
  </si>
  <si>
    <t>Khòn Cát</t>
  </si>
  <si>
    <t>Mương Nà Pá</t>
  </si>
  <si>
    <t>Mương Nà Cóoc</t>
  </si>
  <si>
    <t>Khoòn Cát</t>
  </si>
  <si>
    <t>Mương Nà Chua</t>
  </si>
  <si>
    <t>Khong Cát</t>
  </si>
  <si>
    <t>Mương Nà Cỏong</t>
  </si>
  <si>
    <t>Mương Nà Lạt</t>
  </si>
  <si>
    <t>Mương Co Tòong</t>
  </si>
  <si>
    <t>Mương Bó vài</t>
  </si>
  <si>
    <t>Khòn Coong</t>
  </si>
  <si>
    <t>Sa Pằng</t>
  </si>
  <si>
    <t>Bó Cáng</t>
  </si>
  <si>
    <t>Sào Thông</t>
  </si>
  <si>
    <t>Bản Mù</t>
  </si>
  <si>
    <t>Pác Nhàn</t>
  </si>
  <si>
    <t>Phai Cháu</t>
  </si>
  <si>
    <t>Nà Nhì</t>
  </si>
  <si>
    <t>Thà Toong</t>
  </si>
  <si>
    <t>Phiêng Niểng</t>
  </si>
  <si>
    <t>Hang Nà</t>
  </si>
  <si>
    <t>Soong Cạn</t>
  </si>
  <si>
    <t>Đông Xè</t>
  </si>
  <si>
    <t xml:space="preserve">Đập Nà Kheo </t>
  </si>
  <si>
    <t>Nà Tao</t>
  </si>
  <si>
    <t xml:space="preserve">Đập Phai Là </t>
  </si>
  <si>
    <t xml:space="preserve">Đập Nà Quân </t>
  </si>
  <si>
    <t>Đập Phai Tao</t>
  </si>
  <si>
    <t xml:space="preserve">Đập Cốc Mìn </t>
  </si>
  <si>
    <t xml:space="preserve">Đập Phai Quản </t>
  </si>
  <si>
    <t xml:space="preserve">Đập Khuổi Nặm </t>
  </si>
  <si>
    <t xml:space="preserve">Đập Cốc Slum </t>
  </si>
  <si>
    <t xml:space="preserve">Đập Pác Bó </t>
  </si>
  <si>
    <t xml:space="preserve">Đập Phai Miện </t>
  </si>
  <si>
    <t>Khau Ràng</t>
  </si>
  <si>
    <t xml:space="preserve">Đập Phai Boóng  </t>
  </si>
  <si>
    <t xml:space="preserve">Đập Phai Kẻ  </t>
  </si>
  <si>
    <t xml:space="preserve">Đập Tẩu Tát  </t>
  </si>
  <si>
    <t xml:space="preserve">Đập Phai Lạn  </t>
  </si>
  <si>
    <t>Đập Phai Táu</t>
  </si>
  <si>
    <t xml:space="preserve">Đập Phai Mặn </t>
  </si>
  <si>
    <t>Đập Phai Chạo</t>
  </si>
  <si>
    <t xml:space="preserve">Đập Phai Mèng </t>
  </si>
  <si>
    <t xml:space="preserve">Đập Phai Dường </t>
  </si>
  <si>
    <t xml:space="preserve">Đập Phai Sáng </t>
  </si>
  <si>
    <t xml:space="preserve">Đập phầy Mẩy </t>
  </si>
  <si>
    <t>Nà Ái</t>
  </si>
  <si>
    <t xml:space="preserve">Đập Cốc Liền </t>
  </si>
  <si>
    <t xml:space="preserve">Đập Nà Lé </t>
  </si>
  <si>
    <t xml:space="preserve">Kênh mương </t>
  </si>
  <si>
    <t>Nà Thia</t>
  </si>
  <si>
    <t>Nà Rẹ</t>
  </si>
  <si>
    <t>Mương bản mới</t>
  </si>
  <si>
    <t>Nà ngầm</t>
  </si>
  <si>
    <t>Phai pai</t>
  </si>
  <si>
    <t>Mạy làng</t>
  </si>
  <si>
    <t>Cốc mương</t>
  </si>
  <si>
    <t>Chộc nặm</t>
  </si>
  <si>
    <t>Cốc lùng</t>
  </si>
  <si>
    <t>Đông lĩnh</t>
  </si>
  <si>
    <t>Nà Khàn</t>
  </si>
  <si>
    <t>Kéo phải</t>
  </si>
  <si>
    <t xml:space="preserve">Tẩu đông </t>
  </si>
  <si>
    <t>Nà kài</t>
  </si>
  <si>
    <t>Nà mới</t>
  </si>
  <si>
    <t>Cốc lặc</t>
  </si>
  <si>
    <t>Lùng viền</t>
  </si>
  <si>
    <t>Pắc bó</t>
  </si>
  <si>
    <t>Cốc slum</t>
  </si>
  <si>
    <t>Phai tao</t>
  </si>
  <si>
    <t>Nà bóong</t>
  </si>
  <si>
    <t>Cốc mìn</t>
  </si>
  <si>
    <t>Phai bóng</t>
  </si>
  <si>
    <t>Phai kẻ</t>
  </si>
  <si>
    <t>Phai lạn</t>
  </si>
  <si>
    <t>Phai miện</t>
  </si>
  <si>
    <t>Phai tẩu tát</t>
  </si>
  <si>
    <t>Cốc phai</t>
  </si>
  <si>
    <t>Phai dường</t>
  </si>
  <si>
    <t>Phai sáng</t>
  </si>
  <si>
    <t>Phai chạo</t>
  </si>
  <si>
    <t>Phai táu</t>
  </si>
  <si>
    <t>Phai mèng</t>
  </si>
  <si>
    <t>Phả lạn</t>
  </si>
  <si>
    <t>Nà lé</t>
  </si>
  <si>
    <t>Cốc loi</t>
  </si>
  <si>
    <t>Phầy mẩy</t>
  </si>
  <si>
    <t>Cốc phát</t>
  </si>
  <si>
    <t>Khau Đắng</t>
  </si>
  <si>
    <t>Đông tuồng</t>
  </si>
  <si>
    <t>Lăng lườn</t>
  </si>
  <si>
    <t xml:space="preserve">Nà Lộc </t>
  </si>
  <si>
    <t>Đập Nà Lộc</t>
  </si>
  <si>
    <t>Nà Lộc</t>
  </si>
  <si>
    <t>Đập Nà Lại</t>
  </si>
  <si>
    <t>Bản Lải</t>
  </si>
  <si>
    <t>Đập Nà ỏm</t>
  </si>
  <si>
    <t>Đập Tàng Lìn</t>
  </si>
  <si>
    <t>Đập Pác Khuổi</t>
  </si>
  <si>
    <t>Nà Bung</t>
  </si>
  <si>
    <t>Đập Khun Pán</t>
  </si>
  <si>
    <t>Đập Bó Xả</t>
  </si>
  <si>
    <t>Đập Bản Bác</t>
  </si>
  <si>
    <t>Đập Hứa Văn Đồng</t>
  </si>
  <si>
    <t>Nà Súng</t>
  </si>
  <si>
    <t>Đập Hướng Văn Tây</t>
  </si>
  <si>
    <t>Đập Hướng Văn Quân</t>
  </si>
  <si>
    <t>Đập Slai mương</t>
  </si>
  <si>
    <t>Trạm bơm Nà Súng 1</t>
  </si>
  <si>
    <t>Trạm bơm Nà Súng 2</t>
  </si>
  <si>
    <t>Trạm bơm thủy luân Nà Tềnh</t>
  </si>
  <si>
    <t>Nà Tềnh</t>
  </si>
  <si>
    <t>Mương khun tát</t>
  </si>
  <si>
    <t>Mương Nà Lại</t>
  </si>
  <si>
    <t>Mương Cốc chủ</t>
  </si>
  <si>
    <t>mương tan lin</t>
  </si>
  <si>
    <t>Mương Trang Tổng</t>
  </si>
  <si>
    <t>Mương Khuổi kèn</t>
  </si>
  <si>
    <t>Nà súng</t>
  </si>
  <si>
    <t xml:space="preserve">Mương cốc Phường </t>
  </si>
  <si>
    <t>Mương Tềnh Phương</t>
  </si>
  <si>
    <t>Mương Trang Bản</t>
  </si>
  <si>
    <t>Mương cốc quân</t>
  </si>
  <si>
    <t>Mương Nà Thúa - Cốc nháp</t>
  </si>
  <si>
    <t>Mương Phai luôm</t>
  </si>
  <si>
    <t>Mương Thâm Lẹng</t>
  </si>
  <si>
    <t xml:space="preserve">Mương Bản Khuốc </t>
  </si>
  <si>
    <t>Mương Phai ken</t>
  </si>
  <si>
    <t>Mương Nà Mạch</t>
  </si>
  <si>
    <t xml:space="preserve">Đập Tặng Máy </t>
  </si>
  <si>
    <t>Bản Cóong</t>
  </si>
  <si>
    <t>Đập Thà Teng</t>
  </si>
  <si>
    <t xml:space="preserve">Nà Bảnh </t>
  </si>
  <si>
    <t xml:space="preserve">Đập Tặng Sào </t>
  </si>
  <si>
    <t>Đập Tặng Tâu</t>
  </si>
  <si>
    <t>Đập Tặng Thà</t>
  </si>
  <si>
    <t>Khòn Khẻ</t>
  </si>
  <si>
    <t xml:space="preserve">Đập cốc Mương </t>
  </si>
  <si>
    <t xml:space="preserve">Khòn Đon </t>
  </si>
  <si>
    <t xml:space="preserve">Đập Tặng Pảng </t>
  </si>
  <si>
    <t xml:space="preserve">Đập Bó Phi </t>
  </si>
  <si>
    <t xml:space="preserve">Cưởm Trên </t>
  </si>
  <si>
    <t>Đập tặng nhừ</t>
  </si>
  <si>
    <t xml:space="preserve">Cưởm Dưới </t>
  </si>
  <si>
    <t xml:space="preserve">Đập Tặng Bó </t>
  </si>
  <si>
    <t>Mương thôn Bản Dạ</t>
  </si>
  <si>
    <t>Bản Dạ</t>
  </si>
  <si>
    <t>Đập Phai Manh</t>
  </si>
  <si>
    <t>Bản Đú</t>
  </si>
  <si>
    <t>Đập Cóc Lỷ</t>
  </si>
  <si>
    <t>Đập Nà Mu</t>
  </si>
  <si>
    <t>Bản Téng</t>
  </si>
  <si>
    <t>Nả Tam</t>
  </si>
  <si>
    <t>Đập Nà Mặn</t>
  </si>
  <si>
    <t>Nà Thang</t>
  </si>
  <si>
    <t>Khun Lùm</t>
  </si>
  <si>
    <t>Đập Nà Thang</t>
  </si>
  <si>
    <t>Đập Nà Mè</t>
  </si>
  <si>
    <t>Đập Đông Mồ</t>
  </si>
  <si>
    <t>Đập Cóc Trào</t>
  </si>
  <si>
    <t>Đập Hát Lờ</t>
  </si>
  <si>
    <t>Đập Lóc</t>
  </si>
  <si>
    <t>Đập Cóc Cọt</t>
  </si>
  <si>
    <t>Đập Mồ Êm</t>
  </si>
  <si>
    <t>Đập Cóc Chanh</t>
  </si>
  <si>
    <t>Đập Nà Cởi</t>
  </si>
  <si>
    <t>Đập Song Túng</t>
  </si>
  <si>
    <t>Đập Lũng Tòng</t>
  </si>
  <si>
    <t>Nà Lượt</t>
  </si>
  <si>
    <t>Đập Cốc Lỷ</t>
  </si>
  <si>
    <t>Bản Kình</t>
  </si>
  <si>
    <t>Đập Phai Lòi</t>
  </si>
  <si>
    <t>Đập Cầu Pất</t>
  </si>
  <si>
    <t>Đập Nà Lịch</t>
  </si>
  <si>
    <t>Pá Hà</t>
  </si>
  <si>
    <t>Đập Keng Vài</t>
  </si>
  <si>
    <t>Pá hà</t>
  </si>
  <si>
    <t>Đập Thu Cầu</t>
  </si>
  <si>
    <t>Đập Lỏng Hin</t>
  </si>
  <si>
    <t>Đập Cóc Sau</t>
  </si>
  <si>
    <t>Bản Chầu</t>
  </si>
  <si>
    <t>Nả Đình</t>
  </si>
  <si>
    <t>Lọ Ẳng</t>
  </si>
  <si>
    <t>Thu Xa</t>
  </si>
  <si>
    <t>Cóc Rày</t>
  </si>
  <si>
    <t>Bơm thủy luân Bản Đú</t>
  </si>
  <si>
    <t>Bơm thủy luân Bản Téng</t>
  </si>
  <si>
    <t>Bơm va Bản Téng</t>
  </si>
  <si>
    <t>Bơm va Nà Thang</t>
  </si>
  <si>
    <t>Lọ Lỳ</t>
  </si>
  <si>
    <t>Phai manh</t>
  </si>
  <si>
    <t>Bó Mạ</t>
  </si>
  <si>
    <t>Nà giàn</t>
  </si>
  <si>
    <t>Cóoc Muống</t>
  </si>
  <si>
    <t>Soong Vài</t>
  </si>
  <si>
    <t>Trang Kéo</t>
  </si>
  <si>
    <t>Cóoc Dỉn</t>
  </si>
  <si>
    <t>Cóoc Tranh</t>
  </si>
  <si>
    <t>Thin Lái</t>
  </si>
  <si>
    <t>Nà Phai</t>
  </si>
  <si>
    <t>Hát Lừa</t>
  </si>
  <si>
    <t>Pá Cắp</t>
  </si>
  <si>
    <t>Mồ Êm</t>
  </si>
  <si>
    <t>Khuôn Tao Dưới</t>
  </si>
  <si>
    <t>Nà Mặn</t>
  </si>
  <si>
    <t>Cóoc Mặt</t>
  </si>
  <si>
    <t>Cóoc Trào</t>
  </si>
  <si>
    <t>Nà Keo</t>
  </si>
  <si>
    <t>Lũng Tòng</t>
  </si>
  <si>
    <t>Phai Lòi</t>
  </si>
  <si>
    <t>Bó Ta</t>
  </si>
  <si>
    <t>Pác Thẳm</t>
  </si>
  <si>
    <t>Cầu Luông</t>
  </si>
  <si>
    <t>Tập Thể</t>
  </si>
  <si>
    <t>Nả Thó</t>
  </si>
  <si>
    <t>Nà Chả</t>
  </si>
  <si>
    <t>Cóc Sau</t>
  </si>
  <si>
    <t>Nà Khính</t>
  </si>
  <si>
    <t>Cóoc Lỷ</t>
  </si>
  <si>
    <t>Lỏng Hin</t>
  </si>
  <si>
    <t>Nà Lịch</t>
  </si>
  <si>
    <t>Keng Vài</t>
  </si>
  <si>
    <t>Khai Ca</t>
  </si>
  <si>
    <t>Thu Cầu</t>
  </si>
  <si>
    <t>Tạng Lái</t>
  </si>
  <si>
    <t>Cóoc Lày</t>
  </si>
  <si>
    <t>Nhà Phương</t>
  </si>
  <si>
    <t>Thu xa</t>
  </si>
  <si>
    <t>Coóc Oỉ</t>
  </si>
  <si>
    <t>Coóc Càng</t>
  </si>
  <si>
    <t>Đập bó mỹ</t>
  </si>
  <si>
    <t>nà dài</t>
  </si>
  <si>
    <t>bản sầm</t>
  </si>
  <si>
    <t>Đập Tặng đình</t>
  </si>
  <si>
    <t>Đập tặng vèn</t>
  </si>
  <si>
    <t>Đập tặng hán</t>
  </si>
  <si>
    <t>Đập tắc kè</t>
  </si>
  <si>
    <t>khòn nhừ</t>
  </si>
  <si>
    <t>Đập tặng mòn</t>
  </si>
  <si>
    <t>Đập tặng keo</t>
  </si>
  <si>
    <t>Pác Cắp</t>
  </si>
  <si>
    <t>Mương Khòn Nhừ</t>
  </si>
  <si>
    <t>Khoòn Nhừ</t>
  </si>
  <si>
    <t>Mương tắc kè</t>
  </si>
  <si>
    <t>Mương tặng đeng</t>
  </si>
  <si>
    <t>Mương tặng mòn</t>
  </si>
  <si>
    <t>Đập + tuyến ống dẫn Nặm Lay</t>
  </si>
  <si>
    <t>Hà Quảng</t>
  </si>
  <si>
    <t>Đập + tuyến ống dẫn Khuổi Keèng</t>
  </si>
  <si>
    <t>Lũng Rằng</t>
  </si>
  <si>
    <t>Mương Mạy Đảy</t>
  </si>
  <si>
    <t>Khòn Hẩu</t>
  </si>
  <si>
    <t>Đập Dâng</t>
  </si>
  <si>
    <t>Đập Cốc Pục</t>
  </si>
  <si>
    <t>Đập Nà Ngòa</t>
  </si>
  <si>
    <t>Đập Nà Dùng</t>
  </si>
  <si>
    <t>Thôn Còn Pù</t>
  </si>
  <si>
    <t>Đập Nà Chóoc</t>
  </si>
  <si>
    <t>Đập Nà Mu</t>
  </si>
  <si>
    <t>Đập Nà Cần</t>
  </si>
  <si>
    <t>Đập Phai Slảo</t>
  </si>
  <si>
    <t>Thôn Bản Hẻo</t>
  </si>
  <si>
    <t>Đập Bó Danh</t>
  </si>
  <si>
    <t>Đập Nà Quân</t>
  </si>
  <si>
    <t>Đập Phai Thỏong</t>
  </si>
  <si>
    <t>Đập Phai Không</t>
  </si>
  <si>
    <t>Đập Nà Ngườm</t>
  </si>
  <si>
    <t>Đập Nà Ho</t>
  </si>
  <si>
    <t>Phiêng Lầy</t>
  </si>
  <si>
    <t>Đập Phai Tấm</t>
  </si>
  <si>
    <t>Mương Phai Slảo</t>
  </si>
  <si>
    <t>Đập mương Nà lì</t>
  </si>
  <si>
    <t>Đập mương Nà dài</t>
  </si>
  <si>
    <t>Đập mương Nà xồng</t>
  </si>
  <si>
    <t>Đập mương Phai điểm</t>
  </si>
  <si>
    <t>Đập mương Nà  nòi</t>
  </si>
  <si>
    <t>Đập mương Khum ngược</t>
  </si>
  <si>
    <t>Đập mương Nà liền</t>
  </si>
  <si>
    <t>Đập mương Nà tàu</t>
  </si>
  <si>
    <t>Đập mương Máy sát</t>
  </si>
  <si>
    <t>Đập mương cóc thóc</t>
  </si>
  <si>
    <t>Nà mìn</t>
  </si>
  <si>
    <t>Đập mương Nà đeng</t>
  </si>
  <si>
    <t>Đập mương Luông</t>
  </si>
  <si>
    <t>Đập mương Eng</t>
  </si>
  <si>
    <t>Đập mương Cốc nạng</t>
  </si>
  <si>
    <t>Đập mương Nà mìn 1</t>
  </si>
  <si>
    <t>Đập mương Nà mìn 2</t>
  </si>
  <si>
    <t>Đập mương Cốc lái</t>
  </si>
  <si>
    <t>Nà Thòa</t>
  </si>
  <si>
    <t>Đập mương Nà mằng</t>
  </si>
  <si>
    <t>Đập mương Nà chỏn</t>
  </si>
  <si>
    <t>Đập mương nà miện</t>
  </si>
  <si>
    <t>Đập mương Nà đình</t>
  </si>
  <si>
    <t>Đập mương nà nhuần</t>
  </si>
  <si>
    <t>Đập mương Nà mo</t>
  </si>
  <si>
    <t>Đập mương Cốc đứa</t>
  </si>
  <si>
    <t>Đập mương nặm kheo</t>
  </si>
  <si>
    <t>Đập mương tàu mạ</t>
  </si>
  <si>
    <t>Đập mương hin luông</t>
  </si>
  <si>
    <t>Đập mương Nà xuồng</t>
  </si>
  <si>
    <t>Cốc phường</t>
  </si>
  <si>
    <t>Đập mương Hin nam</t>
  </si>
  <si>
    <t>Đập mương Nà mật</t>
  </si>
  <si>
    <t>Đập mương Nà ca</t>
  </si>
  <si>
    <t>Đập mương Tọng mu</t>
  </si>
  <si>
    <t>Đập mương Khun lầu</t>
  </si>
  <si>
    <t>Hồ Nà Tàu</t>
  </si>
  <si>
    <t>Tằm Lịp</t>
  </si>
  <si>
    <t>Đập Pàn Mò</t>
  </si>
  <si>
    <t>Đập Khe Luồng</t>
  </si>
  <si>
    <t>công trình</t>
  </si>
  <si>
    <t>Đập Bản Gioong</t>
  </si>
  <si>
    <t>Long Đống - Bắc Sơn</t>
  </si>
  <si>
    <t>Hải Yến - Cao Lộc</t>
  </si>
  <si>
    <t>Chi Lăng - T. Phố</t>
  </si>
  <si>
    <t>Kháng Chiến-Tràng Định</t>
  </si>
  <si>
    <t>Hòa Cư - Cao Lộc</t>
  </si>
  <si>
    <t>Lục Thôn - Lộc Bình</t>
  </si>
  <si>
    <t>Sam Kha</t>
  </si>
  <si>
    <t>Đoàn Kết</t>
  </si>
  <si>
    <t>Đập Nà Ma</t>
  </si>
  <si>
    <t>Nguyên giá</t>
  </si>
  <si>
    <t>Giá trị còn lại</t>
  </si>
  <si>
    <t>Nà Tâu</t>
  </si>
  <si>
    <t>Đập Kéo Kham</t>
  </si>
  <si>
    <t>Đập Phai Trủ</t>
  </si>
  <si>
    <t>Đã thu hồi đất</t>
  </si>
  <si>
    <t>Đập Nà Lốc</t>
  </si>
  <si>
    <t>Thanh Đông</t>
  </si>
  <si>
    <t xml:space="preserve">Trạm bơm điện </t>
  </si>
  <si>
    <t>Trạm bơm nước Nà Trẻ</t>
  </si>
  <si>
    <t>Phố Tân Thanh 2</t>
  </si>
  <si>
    <t>Trạm Bơm Đức Thịnh</t>
  </si>
  <si>
    <t>Mương Tự chảy Lùng Mứn</t>
  </si>
  <si>
    <t>Phố Minh Sơn</t>
  </si>
  <si>
    <t>Nhất Hòa, Bắc Sơn</t>
  </si>
  <si>
    <t>Bắc Sơn, Bắc Sơn</t>
  </si>
  <si>
    <t>Trấn Yên, Bắc Sơn</t>
  </si>
  <si>
    <t>Phai Bó</t>
  </si>
  <si>
    <t>Hoa thám, Bình Gia</t>
  </si>
  <si>
    <t>Hoàng Văn Thụ, Bình Gia</t>
  </si>
  <si>
    <t>Hưng Đạo, Bình Gia</t>
  </si>
  <si>
    <t>Văn An, Văn Quan</t>
  </si>
  <si>
    <t>Bình Phúc, Văn Quan</t>
  </si>
  <si>
    <t>Tú Xuyên, Văn Quan</t>
  </si>
  <si>
    <t>Gia Cát, Cao Lộc</t>
  </si>
  <si>
    <t>Thanh Lòa, Cao Lộc</t>
  </si>
  <si>
    <t>Thạch Đạn, Cao Lộc</t>
  </si>
  <si>
    <t>Hải Yến, Cao Lộc</t>
  </si>
  <si>
    <t>Cao Lâu, Cao Lộc</t>
  </si>
  <si>
    <t>Xuất Lễ, Cao Lộc</t>
  </si>
  <si>
    <t>Xuân Mãn, Lộc Bình</t>
  </si>
  <si>
    <t>Quang Lang, Chi Lăng</t>
  </si>
  <si>
    <t>Chi Lăng, Chi Lăng</t>
  </si>
  <si>
    <t>Mai Sao, Chi Lăng</t>
  </si>
  <si>
    <t>Gia Lộc, Chi Lăng</t>
  </si>
  <si>
    <t>Vạn Linh, Chi Lăng</t>
  </si>
  <si>
    <t>Hòa Bình, Chi Lăng</t>
  </si>
  <si>
    <t>Y Tịch, Chi Lăng</t>
  </si>
  <si>
    <t>Quan Sơn, Chi Lăng</t>
  </si>
  <si>
    <t>Bính Xá, Đình Lập</t>
  </si>
  <si>
    <t>Châu Sơn, Đình Lập</t>
  </si>
  <si>
    <t>Quyết Thắng, Hữu Lũng</t>
  </si>
  <si>
    <t>Yên Vượng, Hữu Lũng</t>
  </si>
  <si>
    <t>Yên Thịnh, Hữu Lũng</t>
  </si>
  <si>
    <t>Đồng Tân, Hữu Lũng</t>
  </si>
  <si>
    <r>
      <t>Giá trị công trình (10</t>
    </r>
    <r>
      <rPr>
        <b/>
        <vertAlign val="superscript"/>
        <sz val="12"/>
        <rFont val="Times New Roman"/>
        <family val="1"/>
      </rPr>
      <t>6</t>
    </r>
    <r>
      <rPr>
        <b/>
        <sz val="12"/>
        <rFont val="Times New Roman"/>
        <family val="1"/>
      </rPr>
      <t xml:space="preserve"> đồng)</t>
    </r>
  </si>
  <si>
    <t>Nà Bây</t>
  </si>
  <si>
    <t>Nà Cà</t>
  </si>
  <si>
    <t>Bản Lếch 1</t>
  </si>
  <si>
    <t>Co Khảo</t>
  </si>
  <si>
    <t>Trùng Khánh - Văn Lãng</t>
  </si>
  <si>
    <t>Bản Cáu</t>
  </si>
  <si>
    <t>Tân Tác - Văn Lãng</t>
  </si>
  <si>
    <t>Pác Chào</t>
  </si>
  <si>
    <t>Hội Hoan - Văn Lãng</t>
  </si>
  <si>
    <t>Bản Kìa</t>
  </si>
  <si>
    <t>Rọ Bây</t>
  </si>
  <si>
    <t>Pò Rái</t>
  </si>
  <si>
    <t>Đồng Ý - Bắc Sơn</t>
  </si>
  <si>
    <t>Pắc Mỏ</t>
  </si>
  <si>
    <t>Hữu Vĩnh - Bắc Sơn</t>
  </si>
  <si>
    <t>Khuôn Ngần</t>
  </si>
  <si>
    <t>Thâm Chao</t>
  </si>
  <si>
    <t>Chiêu Vũ - Bắc Sơn</t>
  </si>
  <si>
    <t>Tá Phung</t>
  </si>
  <si>
    <t>Suối Mơ</t>
  </si>
  <si>
    <t>Bình Phúc - Văn Quan</t>
  </si>
  <si>
    <t>Nà Dày</t>
  </si>
  <si>
    <t>TT Lộc Bình - Lộc Bình</t>
  </si>
  <si>
    <t>Nà Diều</t>
  </si>
  <si>
    <t>Khuổi Giàn</t>
  </si>
  <si>
    <t>Hồ Nà Ne</t>
  </si>
  <si>
    <t>Khuất Xá - Lộc Bình</t>
  </si>
  <si>
    <t>Yên Khoái - Lộc Bình</t>
  </si>
  <si>
    <t>Nà Lặp</t>
  </si>
  <si>
    <t>Vạn Linh - Chi Lăng</t>
  </si>
  <si>
    <t>Tổng Đoàn</t>
  </si>
  <si>
    <t>Vân Nham - Hữu Lũng</t>
  </si>
  <si>
    <t>I - Hồ chứa</t>
  </si>
  <si>
    <r>
      <t>F</t>
    </r>
    <r>
      <rPr>
        <b/>
        <vertAlign val="subscript"/>
        <sz val="12"/>
        <rFont val="Times New Roman"/>
        <family val="1"/>
      </rPr>
      <t>tưới</t>
    </r>
    <r>
      <rPr>
        <b/>
        <sz val="12"/>
        <rFont val="Times New Roman"/>
        <family val="1"/>
      </rPr>
      <t xml:space="preserve">
(ha)</t>
    </r>
  </si>
  <si>
    <t>Trùng Quán, Văn Lãng</t>
  </si>
  <si>
    <t>Đ.D Nà Tu</t>
  </si>
  <si>
    <t>Phai Mịt</t>
  </si>
  <si>
    <t>Yên Thành</t>
  </si>
  <si>
    <t>Tân Thành, Bắc Sơn</t>
  </si>
  <si>
    <t>Phai Thẳm</t>
  </si>
  <si>
    <t>Phai Duầy</t>
  </si>
  <si>
    <t>Nà khách</t>
  </si>
  <si>
    <t>Phai vài</t>
  </si>
  <si>
    <t>Tô Hiệu, Bình Gia</t>
  </si>
  <si>
    <t>Bản nghịu</t>
  </si>
  <si>
    <t>Hồng Phong, Bình Gia</t>
  </si>
  <si>
    <t>Pác dắm</t>
  </si>
  <si>
    <t>Nà Ngoà</t>
  </si>
  <si>
    <t>Phai Pản</t>
  </si>
  <si>
    <t>Tặng Đình</t>
  </si>
  <si>
    <t>Tặng Hán</t>
  </si>
  <si>
    <t>Xuân Mai, Văn Quan</t>
  </si>
  <si>
    <t>Nà Bảnh</t>
  </si>
  <si>
    <t>Tặng Máy (Thà Muồng)</t>
  </si>
  <si>
    <t>Đại An, Văn Quan</t>
  </si>
  <si>
    <t>Nà Đươi</t>
  </si>
  <si>
    <t>Thụy Hùng, Cao Lộc</t>
  </si>
  <si>
    <t>Khuổi Mươi</t>
  </si>
  <si>
    <t>Thị trấn Đồng Đăng, Cao Lộc</t>
  </si>
  <si>
    <t>Đập Phai Chi</t>
  </si>
  <si>
    <t>Đập Cốc Phầy</t>
  </si>
  <si>
    <t>Đập Khuổi Tao - Vằng Niếng</t>
  </si>
  <si>
    <t>Đập Vằng Mạ</t>
  </si>
  <si>
    <t>Đập Đí Hảo</t>
  </si>
  <si>
    <t>Đập Khau cút</t>
  </si>
  <si>
    <t>Đập Pàn Lại</t>
  </si>
  <si>
    <t>Đập Khun Rào</t>
  </si>
  <si>
    <t>Đập Mỏ Sát</t>
  </si>
  <si>
    <t>Đập Khun Phạ</t>
  </si>
  <si>
    <t>Đập Cao Lan</t>
  </si>
  <si>
    <t>Đập Sao Thượng</t>
  </si>
  <si>
    <t>Đập Noọng Hồi</t>
  </si>
  <si>
    <t>Đập Phai Đeng</t>
  </si>
  <si>
    <t>Đập Nà Lai</t>
  </si>
  <si>
    <t>Đập Nà Lâm</t>
  </si>
  <si>
    <t>Đập Nà Thảu</t>
  </si>
  <si>
    <t>Đập Nà Pỏ</t>
  </si>
  <si>
    <t>Đập Nà Khuổi</t>
  </si>
  <si>
    <t>Đập Lặng Mủ</t>
  </si>
  <si>
    <t xml:space="preserve"> Đập Na Cà I</t>
  </si>
  <si>
    <t xml:space="preserve"> Đập Nà Cai</t>
  </si>
  <si>
    <t xml:space="preserve"> Đập Pắc Piếng</t>
  </si>
  <si>
    <t xml:space="preserve"> Đập Nà Sào</t>
  </si>
  <si>
    <t>Lâm Sơn, Chi Lăng</t>
  </si>
  <si>
    <t xml:space="preserve"> Đập Nà Nghè</t>
  </si>
  <si>
    <t xml:space="preserve"> Đập Vằng kheo</t>
  </si>
  <si>
    <t>Đập Bó Khuông</t>
  </si>
  <si>
    <t>Bằng Mạc, Chi Lăng</t>
  </si>
  <si>
    <t>17,7,</t>
  </si>
  <si>
    <t>Đập Nà Cà (Khe Dăm)</t>
  </si>
  <si>
    <t>Lâm Ca, Đình Lập</t>
  </si>
  <si>
    <t>Đập Khe Siếc</t>
  </si>
  <si>
    <t>Đập Dâng Hang cao</t>
  </si>
  <si>
    <t>Đập Dâng Trực Quan</t>
  </si>
  <si>
    <t>Đập Dâng Bãi Cắt</t>
  </si>
  <si>
    <t>Yên Sơn, Hữu Lũng</t>
  </si>
  <si>
    <t>Đồng Chùa</t>
  </si>
  <si>
    <t>Mỏ Mon</t>
  </si>
  <si>
    <t>Đập Dâng Chân Chim</t>
  </si>
  <si>
    <t>Núi đỏ</t>
  </si>
  <si>
    <t>Phai Giằng</t>
  </si>
  <si>
    <t>II - Đập tràn</t>
  </si>
  <si>
    <t>Khòn Lải</t>
  </si>
  <si>
    <t>Đông Kinh -T.phố</t>
  </si>
  <si>
    <t>Mông Ân</t>
  </si>
  <si>
    <t>Mông Ân, Bình Gia</t>
  </si>
  <si>
    <t>Cốc Chặm</t>
  </si>
  <si>
    <t>Tu Đồn 1</t>
  </si>
  <si>
    <t>Thị Trấn, Văn Quan</t>
  </si>
  <si>
    <t>Tu Đồn 2</t>
  </si>
  <si>
    <t>Đức Hinh</t>
  </si>
  <si>
    <t>Thoong Luồng</t>
  </si>
  <si>
    <t>Thổng Lệnh</t>
  </si>
  <si>
    <t>Làng Cóc</t>
  </si>
  <si>
    <t>Quán Thanh</t>
  </si>
  <si>
    <t>Quán Bầu 2</t>
  </si>
  <si>
    <t>Sơn Hà, Hữu Lũng</t>
  </si>
  <si>
    <t>Đình Bơi</t>
  </si>
  <si>
    <t>Hồ Sơn, Hữu Lũng</t>
  </si>
  <si>
    <t>Bến Kế</t>
  </si>
  <si>
    <t>Bến Kim</t>
  </si>
  <si>
    <t>Tân Cao</t>
  </si>
  <si>
    <t>Pò phai</t>
  </si>
  <si>
    <t>Cốc Tém</t>
  </si>
  <si>
    <t>Vằng Giếng</t>
  </si>
  <si>
    <t>Đăng Mò</t>
  </si>
  <si>
    <t>III- Trạm bơm điện</t>
  </si>
  <si>
    <t>IV- Trạm bơm thủy luân</t>
  </si>
  <si>
    <t>(Ban hành kèm theo Quyết định số:        /2019/QĐ-UBND ngày …  tháng … năm … của Ủy ban nhân dân tỉnh Lạng Sơn)</t>
  </si>
  <si>
    <t>PHỤ LỤC IV: DANH MỤC CÔNG TRÌNH THỦY LỢI UBND TỈNH QUẢN LÝ ĐẾN NĂM 2022 
THUỘC TRƯỜNG HỢP PHÂN CẤP CHO UBND CẤP HUYỆN QUẢN LÝ</t>
  </si>
  <si>
    <t>Mương Nà kít</t>
  </si>
  <si>
    <t>Xã Điềm He</t>
  </si>
  <si>
    <t>Ao Phai Và</t>
  </si>
  <si>
    <t>Điềm He 1</t>
  </si>
  <si>
    <t>Nà Hin - Khòn Háo</t>
  </si>
  <si>
    <t>Đập Khuổi Eng</t>
  </si>
  <si>
    <t>Phú Nhuận</t>
  </si>
  <si>
    <t>Đập Nà Ngoạng</t>
  </si>
  <si>
    <t>Đập Cóc Mặt</t>
  </si>
  <si>
    <t>Đập Khơ Khỉ</t>
  </si>
  <si>
    <t>Đập Khun Phày</t>
  </si>
  <si>
    <t>Đập Dau lưng</t>
  </si>
  <si>
    <t>Tuyến Chi Quan</t>
  </si>
  <si>
    <t>Thôn Chi Quan</t>
  </si>
  <si>
    <t>Tuyến Bản Làn</t>
  </si>
  <si>
    <t>Thôn Bản Làn</t>
  </si>
  <si>
    <t>Tuyến mương Phai Phường</t>
  </si>
  <si>
    <t>Thôn Phú Nhuận</t>
  </si>
  <si>
    <t>thôn NH-KH</t>
  </si>
  <si>
    <t>Mương Cốc Ổ</t>
  </si>
  <si>
    <t>Mương Còn Chu</t>
  </si>
  <si>
    <t>Phai Cải - Trang Tổng</t>
  </si>
  <si>
    <t>Ao số 4</t>
  </si>
  <si>
    <t>Mương Lùng Pá - Khòn Pá</t>
  </si>
  <si>
    <t>Mương Phia Nọi</t>
  </si>
  <si>
    <t>Mương Khòn Pá</t>
  </si>
  <si>
    <t xml:space="preserve"> Đập dâng </t>
  </si>
  <si>
    <t>Đập + Mương Bó Riềng</t>
  </si>
  <si>
    <t>Bản Rượi</t>
  </si>
  <si>
    <t>2017-2018</t>
  </si>
  <si>
    <t>Trạm bơm Bó Hao</t>
  </si>
  <si>
    <t>Hữu Nhất</t>
  </si>
  <si>
    <t>Trạm bơm Lùng Cùng</t>
  </si>
  <si>
    <t>Đập Nà Khá</t>
  </si>
  <si>
    <t xml:space="preserve">Việt yên </t>
  </si>
  <si>
    <t>Đập Pạo Lào</t>
  </si>
  <si>
    <t xml:space="preserve">Pạo Pinh </t>
  </si>
  <si>
    <t xml:space="preserve">Đập Hin Làn </t>
  </si>
  <si>
    <t xml:space="preserve">Đập Phai Lỷ </t>
  </si>
  <si>
    <t xml:space="preserve">Khòn Cải </t>
  </si>
  <si>
    <t xml:space="preserve">Mương Pá Bó - Nà Rằng </t>
  </si>
  <si>
    <t>Việt yên</t>
  </si>
  <si>
    <t xml:space="preserve">Mương Pá Bó - Nà Đeng </t>
  </si>
  <si>
    <t xml:space="preserve">Mương Bó kheo - Nà Ca </t>
  </si>
  <si>
    <t>Mương Bó kheo - Khòn cọng</t>
  </si>
  <si>
    <t xml:space="preserve">Mương Nà Hin - Nà Diêp </t>
  </si>
  <si>
    <t>Mương Nà Thán</t>
  </si>
  <si>
    <t>Mương Nà Móc</t>
  </si>
  <si>
    <t>Mương Nà Phầy</t>
  </si>
  <si>
    <t>Mương Cốc Sâu</t>
  </si>
  <si>
    <t>Mương Cốc Lược</t>
  </si>
  <si>
    <t>Thống Nhất</t>
  </si>
  <si>
    <t>Đồng Văn</t>
  </si>
  <si>
    <t>Khu Đại An</t>
  </si>
  <si>
    <t>Quang Bí</t>
  </si>
  <si>
    <t>Kè ao nhà Hưng (Còn Mìn)</t>
  </si>
  <si>
    <t xml:space="preserve">Kè ao nhà Sáu </t>
  </si>
  <si>
    <t>Ích Hữu</t>
  </si>
  <si>
    <t>Kè ao Lọ Slín</t>
  </si>
  <si>
    <t>Khu Tràng Sơn</t>
  </si>
  <si>
    <t>Ao Lăng Thó</t>
  </si>
  <si>
    <t>Bản Thí</t>
  </si>
  <si>
    <t>Ao Phai Ngược</t>
  </si>
  <si>
    <t>Ao Nà Bó</t>
  </si>
  <si>
    <t>Tân Tiến</t>
  </si>
  <si>
    <t>Đập dâng Nà Bức</t>
  </si>
  <si>
    <t>Phiền Mậu</t>
  </si>
  <si>
    <t>Khu Chu Túc</t>
  </si>
  <si>
    <t>Bản Nóoc</t>
  </si>
  <si>
    <t xml:space="preserve">Đập mương Nà mòn - Nà đình </t>
  </si>
  <si>
    <t>Đập mương Nà nhuần- Nà cá</t>
  </si>
  <si>
    <t>Đập mương Nà pày -  Nà Làn</t>
  </si>
  <si>
    <t>Đập mương Nà khấu - Hua tát</t>
  </si>
  <si>
    <t>Đập dâng Pắc Kéo</t>
  </si>
  <si>
    <t>Đập dâng Khun Pật</t>
  </si>
  <si>
    <t>Xã Khánh Khê</t>
  </si>
  <si>
    <t>Thanh Sơn</t>
  </si>
  <si>
    <t>Đồng Phú</t>
  </si>
  <si>
    <t>Cốc Pàu</t>
  </si>
  <si>
    <t>Mương Linh Càu</t>
  </si>
  <si>
    <t>Thôn Phù Huê</t>
  </si>
  <si>
    <t>Đập Kéo Ái</t>
  </si>
  <si>
    <t xml:space="preserve">Đập Bó Ngược </t>
  </si>
  <si>
    <t>Thôn Bản Hẻo</t>
  </si>
  <si>
    <t xml:space="preserve">Thôn Khau Ngòa </t>
  </si>
  <si>
    <t>Đập Phai Quyền</t>
  </si>
  <si>
    <t>Thôn Còn Pù</t>
  </si>
  <si>
    <t>Thôn Phiêng Lầy</t>
  </si>
  <si>
    <t>Mương Pá rượi</t>
  </si>
  <si>
    <t>Khau Ngòa</t>
  </si>
  <si>
    <t>Phố Đức Tâm</t>
  </si>
  <si>
    <t>Đập Fa Bó</t>
  </si>
  <si>
    <t>Mương Fa Bó</t>
  </si>
  <si>
    <t>Mương Bản Coóng</t>
  </si>
  <si>
    <t>Bản Coóng</t>
  </si>
  <si>
    <t>Liên Hội</t>
  </si>
  <si>
    <t xml:space="preserve">Liên Hội </t>
  </si>
  <si>
    <t xml:space="preserve">Tổng số: </t>
  </si>
  <si>
    <t>Trong đó</t>
  </si>
  <si>
    <t>đập dâng</t>
  </si>
  <si>
    <t>trạm bơm</t>
  </si>
  <si>
    <t>kênh mương và CT khác</t>
  </si>
  <si>
    <t>Đập+mương Khau Loòng</t>
  </si>
  <si>
    <t>Khòn Làng-Tàng tắm</t>
  </si>
  <si>
    <t>Khòn làng-Tàng tắm</t>
  </si>
  <si>
    <t>Đập mương Nà slỏn</t>
  </si>
  <si>
    <t>Ao, hồ chứa</t>
  </si>
  <si>
    <t>Khu Đồng Giáp</t>
  </si>
  <si>
    <t>Khu Tràng Các</t>
  </si>
  <si>
    <t>Ao, Hồ chứa</t>
  </si>
  <si>
    <t>DANH MỤC TÀI SẢN KẾT CẤU HẠ TẦNG THỦY LỢI ĐỀ XUẤT GIAO CHO ĐƠN VỊ HÀNH CHÍNH CẤP XÃ (MỚI) QUẢN LÝ</t>
  </si>
  <si>
    <t>Khu Yên Phúc</t>
  </si>
  <si>
    <t>Khu Bình Phúc</t>
  </si>
  <si>
    <t>Khu An Sơn</t>
  </si>
  <si>
    <t>Khu Trấn Ninh</t>
  </si>
  <si>
    <t>Khu Liên Hội</t>
  </si>
  <si>
    <t>Khu Tràng Phái</t>
  </si>
  <si>
    <t>Khu Hữu Lễ</t>
  </si>
  <si>
    <t>Khu Lương Năng</t>
  </si>
  <si>
    <t>Khu Hòa Bình</t>
  </si>
  <si>
    <t>Khu Tú Xuyên</t>
  </si>
  <si>
    <t>Xã Văn Quan</t>
  </si>
  <si>
    <t>Khu Thị trấn</t>
  </si>
  <si>
    <t>DANH MỤC CÔNG TRÌNH ĐỀ XUẤT GIAO CHO ĐVHC MỚI</t>
  </si>
  <si>
    <t>Địa đểm xây dựng thôn, phố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</si>
</sst>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* #,##0.00_-;\-* #,##0.00_-;_-* &quot;-&quot;??_-;_-@_-"/>
    <numFmt numFmtId="165" formatCode="_-* #,##0\ _₫_-;\-* #,##0\ _₫_-;_-* &quot;-&quot;\ _₫_-;_-@_-"/>
    <numFmt numFmtId="166" formatCode="0.000"/>
    <numFmt numFmtId="167" formatCode="0.0"/>
    <numFmt numFmtId="168" formatCode="0_);\(0\)"/>
    <numFmt numFmtId="169" formatCode="\(#\)"/>
    <numFmt numFmtId="170" formatCode="_-* #,##0.0_-;\-* #,##0.0_-;_-* &quot;-&quot;??_-;_-@_-"/>
    <numFmt numFmtId="171" formatCode="#,##0.0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3"/>
      <name val="Times New Roman"/>
      <family val="1"/>
    </font>
    <font>
      <sz val="11"/>
      <name val="Times New Roman"/>
      <family val="1"/>
    </font>
    <font>
      <sz val="11"/>
      <color indexed="8"/>
      <name val="Arial"/>
      <family val="2"/>
    </font>
    <font>
      <b/>
      <sz val="11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  <font>
      <sz val="11"/>
      <color indexed="8"/>
      <name val="Calibri"/>
      <family val="2"/>
    </font>
    <font>
      <sz val="11"/>
      <name val="Calibri"/>
      <family val="2"/>
    </font>
    <font>
      <b/>
      <sz val="12"/>
      <name val="Times New Roman"/>
      <family val="1"/>
      <charset val="163"/>
    </font>
    <font>
      <b/>
      <sz val="12"/>
      <name val="Times New Roman"/>
      <family val="1"/>
    </font>
    <font>
      <sz val="12"/>
      <name val="Times New Roman"/>
      <family val="1"/>
      <charset val="163"/>
    </font>
    <font>
      <sz val="12"/>
      <name val="Arial"/>
      <family val="2"/>
    </font>
    <font>
      <sz val="12"/>
      <color indexed="8"/>
      <name val="Times New Roman"/>
      <family val="1"/>
    </font>
    <font>
      <sz val="10"/>
      <name val="Arial"/>
      <family val="2"/>
    </font>
    <font>
      <sz val="12"/>
      <name val="Calibri"/>
      <family val="2"/>
    </font>
    <font>
      <b/>
      <vertAlign val="superscript"/>
      <sz val="1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vertAlign val="subscript"/>
      <sz val="12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name val="Calibri"/>
      <family val="2"/>
      <scheme val="minor"/>
    </font>
    <font>
      <b/>
      <i/>
      <sz val="11"/>
      <name val="Times New Roman"/>
      <family val="1"/>
    </font>
    <font>
      <i/>
      <sz val="14"/>
      <name val="Times New Roman"/>
      <family val="1"/>
      <charset val="163"/>
    </font>
    <font>
      <b/>
      <sz val="12"/>
      <color rgb="FF0000FF"/>
      <name val="Times New Roman"/>
      <family val="1"/>
      <charset val="163"/>
    </font>
    <font>
      <sz val="12"/>
      <color rgb="FF0000FF"/>
      <name val="Calibri"/>
      <family val="2"/>
      <scheme val="minor"/>
    </font>
    <font>
      <sz val="12"/>
      <color rgb="FF0000FF"/>
      <name val="Times New Roman"/>
      <family val="1"/>
      <charset val="163"/>
    </font>
    <font>
      <b/>
      <sz val="12"/>
      <color rgb="FF0000FF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164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25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17" fillId="0" borderId="0"/>
  </cellStyleXfs>
  <cellXfs count="218">
    <xf numFmtId="0" fontId="0" fillId="0" borderId="0" xfId="0"/>
    <xf numFmtId="0" fontId="3" fillId="2" borderId="1" xfId="10" applyFont="1" applyFill="1" applyBorder="1" applyAlignment="1">
      <alignment vertical="center"/>
    </xf>
    <xf numFmtId="0" fontId="3" fillId="2" borderId="1" xfId="10" applyFont="1" applyFill="1" applyBorder="1" applyAlignment="1">
      <alignment horizontal="left" vertical="center"/>
    </xf>
    <xf numFmtId="0" fontId="3" fillId="2" borderId="1" xfId="10" applyFont="1" applyFill="1" applyBorder="1" applyAlignment="1">
      <alignment horizontal="right" vertical="center"/>
    </xf>
    <xf numFmtId="0" fontId="13" fillId="0" borderId="0" xfId="0" applyFont="1"/>
    <xf numFmtId="0" fontId="13" fillId="2" borderId="0" xfId="0" applyFont="1" applyFill="1"/>
    <xf numFmtId="0" fontId="13" fillId="2" borderId="1" xfId="0" applyFont="1" applyFill="1" applyBorder="1"/>
    <xf numFmtId="168" fontId="7" fillId="2" borderId="1" xfId="10" applyNumberFormat="1" applyFont="1" applyFill="1" applyBorder="1" applyAlignment="1">
      <alignment horizontal="center" vertical="center"/>
    </xf>
    <xf numFmtId="0" fontId="13" fillId="0" borderId="1" xfId="0" applyFont="1" applyBorder="1"/>
    <xf numFmtId="0" fontId="16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18" fillId="0" borderId="1" xfId="0" applyFont="1" applyBorder="1" applyAlignment="1">
      <alignment horizontal="left" vertical="center" wrapText="1"/>
    </xf>
    <xf numFmtId="0" fontId="26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1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20" fillId="0" borderId="0" xfId="0" applyFont="1"/>
    <xf numFmtId="0" fontId="9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9" fillId="0" borderId="1" xfId="0" applyFont="1" applyBorder="1" applyAlignment="1">
      <alignment vertical="distributed"/>
    </xf>
    <xf numFmtId="0" fontId="9" fillId="0" borderId="1" xfId="0" applyFont="1" applyBorder="1" applyAlignment="1">
      <alignment horizontal="left" vertical="center" wrapText="1"/>
    </xf>
    <xf numFmtId="170" fontId="9" fillId="0" borderId="1" xfId="1" applyNumberFormat="1" applyFont="1" applyBorder="1" applyAlignment="1">
      <alignment horizontal="right" vertical="center"/>
    </xf>
    <xf numFmtId="170" fontId="9" fillId="0" borderId="1" xfId="1" applyNumberFormat="1" applyFont="1" applyFill="1" applyBorder="1"/>
    <xf numFmtId="170" fontId="9" fillId="0" borderId="1" xfId="1" applyNumberFormat="1" applyFont="1" applyFill="1" applyBorder="1" applyAlignment="1">
      <alignment horizontal="right" vertical="center"/>
    </xf>
    <xf numFmtId="170" fontId="3" fillId="0" borderId="1" xfId="1" applyNumberFormat="1" applyFont="1" applyFill="1" applyBorder="1" applyAlignment="1">
      <alignment horizontal="right" vertical="center"/>
    </xf>
    <xf numFmtId="0" fontId="27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/>
    </xf>
    <xf numFmtId="0" fontId="9" fillId="2" borderId="1" xfId="1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5" fillId="2" borderId="2" xfId="10" applyFont="1" applyFill="1" applyBorder="1" applyAlignment="1">
      <alignment vertical="center"/>
    </xf>
    <xf numFmtId="0" fontId="5" fillId="2" borderId="3" xfId="10" applyFont="1" applyFill="1" applyBorder="1" applyAlignment="1">
      <alignment vertical="center"/>
    </xf>
    <xf numFmtId="0" fontId="8" fillId="2" borderId="0" xfId="9" applyFont="1" applyFill="1" applyAlignment="1">
      <alignment horizontal="center"/>
    </xf>
    <xf numFmtId="0" fontId="8" fillId="2" borderId="0" xfId="9" applyFont="1" applyFill="1" applyAlignment="1">
      <alignment horizontal="center" vertical="center"/>
    </xf>
    <xf numFmtId="0" fontId="5" fillId="2" borderId="1" xfId="10" applyFont="1" applyFill="1" applyBorder="1" applyAlignment="1">
      <alignment vertical="center"/>
    </xf>
    <xf numFmtId="0" fontId="27" fillId="2" borderId="1" xfId="1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170" fontId="9" fillId="2" borderId="1" xfId="1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distributed"/>
    </xf>
    <xf numFmtId="170" fontId="9" fillId="0" borderId="1" xfId="1" applyNumberFormat="1" applyFont="1" applyBorder="1"/>
    <xf numFmtId="170" fontId="9" fillId="0" borderId="1" xfId="1" applyNumberFormat="1" applyFont="1" applyFill="1" applyBorder="1" applyAlignment="1"/>
    <xf numFmtId="170" fontId="9" fillId="2" borderId="1" xfId="1" applyNumberFormat="1" applyFont="1" applyFill="1" applyBorder="1" applyAlignment="1">
      <alignment vertical="center"/>
    </xf>
    <xf numFmtId="170" fontId="9" fillId="0" borderId="1" xfId="1" applyNumberFormat="1" applyFont="1" applyBorder="1" applyAlignment="1">
      <alignment vertical="distributed"/>
    </xf>
    <xf numFmtId="0" fontId="8" fillId="2" borderId="0" xfId="9" applyFont="1" applyFill="1" applyAlignment="1">
      <alignment horizontal="left"/>
    </xf>
    <xf numFmtId="168" fontId="7" fillId="2" borderId="1" xfId="10" applyNumberFormat="1" applyFont="1" applyFill="1" applyBorder="1" applyAlignment="1">
      <alignment horizontal="left" vertical="center"/>
    </xf>
    <xf numFmtId="0" fontId="5" fillId="2" borderId="3" xfId="10" applyFont="1" applyFill="1" applyBorder="1" applyAlignment="1">
      <alignment horizontal="left" vertical="center"/>
    </xf>
    <xf numFmtId="0" fontId="26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1" xfId="10" applyFont="1" applyFill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9" fillId="2" borderId="0" xfId="9" applyFont="1" applyFill="1" applyAlignment="1">
      <alignment horizontal="center" vertical="center"/>
    </xf>
    <xf numFmtId="168" fontId="6" fillId="2" borderId="1" xfId="10" applyNumberFormat="1" applyFont="1" applyFill="1" applyBorder="1" applyAlignment="1">
      <alignment horizontal="center" vertical="center"/>
    </xf>
    <xf numFmtId="0" fontId="15" fillId="2" borderId="3" xfId="1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70" fontId="9" fillId="2" borderId="1" xfId="10" applyNumberFormat="1" applyFont="1" applyFill="1" applyBorder="1" applyAlignment="1">
      <alignment horizontal="right" vertical="center"/>
    </xf>
    <xf numFmtId="170" fontId="9" fillId="2" borderId="1" xfId="10" applyNumberFormat="1" applyFont="1" applyFill="1" applyBorder="1" applyAlignment="1">
      <alignment vertical="center"/>
    </xf>
    <xf numFmtId="170" fontId="20" fillId="0" borderId="1" xfId="0" applyNumberFormat="1" applyFont="1" applyBorder="1"/>
    <xf numFmtId="170" fontId="20" fillId="0" borderId="0" xfId="0" applyNumberFormat="1" applyFont="1"/>
    <xf numFmtId="170" fontId="9" fillId="2" borderId="1" xfId="10" applyNumberFormat="1" applyFont="1" applyFill="1" applyBorder="1" applyAlignment="1">
      <alignment horizontal="center" vertical="center"/>
    </xf>
    <xf numFmtId="170" fontId="26" fillId="0" borderId="1" xfId="0" applyNumberFormat="1" applyFont="1" applyBorder="1" applyAlignment="1">
      <alignment horizontal="right" vertical="center"/>
    </xf>
    <xf numFmtId="170" fontId="9" fillId="0" borderId="1" xfId="0" applyNumberFormat="1" applyFont="1" applyBorder="1" applyAlignment="1">
      <alignment horizontal="right" vertical="center"/>
    </xf>
    <xf numFmtId="170" fontId="9" fillId="0" borderId="1" xfId="12" applyNumberFormat="1" applyFont="1" applyBorder="1" applyAlignment="1">
      <alignment horizontal="right" vertical="center"/>
    </xf>
    <xf numFmtId="170" fontId="26" fillId="0" borderId="1" xfId="0" applyNumberFormat="1" applyFont="1" applyBorder="1" applyAlignment="1">
      <alignment horizontal="right" vertical="center" wrapText="1"/>
    </xf>
    <xf numFmtId="170" fontId="27" fillId="0" borderId="1" xfId="0" applyNumberFormat="1" applyFont="1" applyBorder="1" applyAlignment="1">
      <alignment horizontal="right" vertical="center" wrapText="1"/>
    </xf>
    <xf numFmtId="170" fontId="9" fillId="0" borderId="1" xfId="0" applyNumberFormat="1" applyFont="1" applyBorder="1" applyAlignment="1">
      <alignment horizontal="right" vertical="center" wrapText="1"/>
    </xf>
    <xf numFmtId="170" fontId="20" fillId="0" borderId="0" xfId="0" applyNumberFormat="1" applyFont="1" applyAlignment="1">
      <alignment horizontal="center" vertical="center"/>
    </xf>
    <xf numFmtId="0" fontId="3" fillId="2" borderId="2" xfId="10" applyFont="1" applyFill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170" fontId="9" fillId="0" borderId="0" xfId="0" applyNumberFormat="1" applyFont="1" applyAlignment="1">
      <alignment horizontal="right" vertical="center"/>
    </xf>
    <xf numFmtId="170" fontId="13" fillId="0" borderId="0" xfId="0" applyNumberFormat="1" applyFont="1"/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8" fillId="0" borderId="0" xfId="0" applyFont="1"/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/>
    </xf>
    <xf numFmtId="0" fontId="31" fillId="0" borderId="1" xfId="0" applyFont="1" applyBorder="1"/>
    <xf numFmtId="0" fontId="16" fillId="0" borderId="1" xfId="12" applyFont="1" applyBorder="1" applyAlignment="1">
      <alignment horizontal="center"/>
    </xf>
    <xf numFmtId="0" fontId="10" fillId="0" borderId="1" xfId="12" applyFont="1" applyBorder="1"/>
    <xf numFmtId="0" fontId="10" fillId="0" borderId="1" xfId="0" applyFont="1" applyBorder="1"/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167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0" fontId="31" fillId="0" borderId="1" xfId="12" applyFont="1" applyBorder="1" applyAlignment="1">
      <alignment horizontal="center"/>
    </xf>
    <xf numFmtId="167" fontId="31" fillId="0" borderId="1" xfId="0" applyNumberFormat="1" applyFont="1" applyBorder="1" applyAlignment="1">
      <alignment horizontal="right"/>
    </xf>
    <xf numFmtId="0" fontId="32" fillId="0" borderId="0" xfId="0" applyFont="1"/>
    <xf numFmtId="0" fontId="10" fillId="0" borderId="1" xfId="0" applyFont="1" applyBorder="1" applyAlignment="1">
      <alignment horizontal="center"/>
    </xf>
    <xf numFmtId="0" fontId="14" fillId="0" borderId="1" xfId="0" applyFont="1" applyBorder="1"/>
    <xf numFmtId="167" fontId="14" fillId="0" borderId="1" xfId="0" applyNumberFormat="1" applyFont="1" applyBorder="1" applyAlignment="1">
      <alignment horizontal="right"/>
    </xf>
    <xf numFmtId="167" fontId="16" fillId="0" borderId="1" xfId="0" applyNumberFormat="1" applyFont="1" applyBorder="1" applyAlignment="1">
      <alignment horizontal="right" vertical="center" wrapText="1"/>
    </xf>
    <xf numFmtId="0" fontId="16" fillId="0" borderId="1" xfId="12" applyFont="1" applyBorder="1" applyAlignment="1">
      <alignment vertical="top" wrapText="1"/>
    </xf>
    <xf numFmtId="0" fontId="16" fillId="0" borderId="1" xfId="0" applyFont="1" applyBorder="1" applyAlignment="1">
      <alignment wrapText="1"/>
    </xf>
    <xf numFmtId="167" fontId="16" fillId="0" borderId="1" xfId="0" applyNumberFormat="1" applyFont="1" applyBorder="1" applyAlignment="1">
      <alignment horizontal="right" wrapText="1"/>
    </xf>
    <xf numFmtId="0" fontId="16" fillId="0" borderId="1" xfId="12" applyFont="1" applyBorder="1" applyAlignment="1">
      <alignment wrapText="1"/>
    </xf>
    <xf numFmtId="0" fontId="16" fillId="0" borderId="1" xfId="12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12" applyFont="1" applyBorder="1" applyAlignment="1">
      <alignment horizontal="center" wrapText="1"/>
    </xf>
    <xf numFmtId="0" fontId="10" fillId="0" borderId="1" xfId="12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2" fontId="16" fillId="0" borderId="1" xfId="0" applyNumberFormat="1" applyFont="1" applyBorder="1" applyAlignment="1">
      <alignment horizontal="right" wrapText="1"/>
    </xf>
    <xf numFmtId="1" fontId="16" fillId="0" borderId="1" xfId="0" applyNumberFormat="1" applyFont="1" applyBorder="1" applyAlignment="1">
      <alignment horizontal="right" vertical="center" wrapText="1"/>
    </xf>
    <xf numFmtId="1" fontId="16" fillId="0" borderId="1" xfId="0" applyNumberFormat="1" applyFont="1" applyBorder="1" applyAlignment="1">
      <alignment horizontal="right"/>
    </xf>
    <xf numFmtId="0" fontId="16" fillId="0" borderId="1" xfId="12" applyFont="1" applyBorder="1" applyAlignment="1">
      <alignment horizontal="center" vertical="top" wrapText="1"/>
    </xf>
    <xf numFmtId="167" fontId="16" fillId="0" borderId="1" xfId="12" applyNumberFormat="1" applyFont="1" applyBorder="1" applyAlignment="1">
      <alignment horizontal="right" vertical="center" wrapText="1"/>
    </xf>
    <xf numFmtId="167" fontId="16" fillId="0" borderId="1" xfId="12" applyNumberFormat="1" applyFont="1" applyBorder="1" applyAlignment="1">
      <alignment horizontal="right"/>
    </xf>
    <xf numFmtId="0" fontId="16" fillId="0" borderId="1" xfId="12" applyFont="1" applyBorder="1"/>
    <xf numFmtId="167" fontId="16" fillId="0" borderId="4" xfId="0" applyNumberFormat="1" applyFont="1" applyBorder="1" applyAlignment="1">
      <alignment vertical="center" wrapText="1"/>
    </xf>
    <xf numFmtId="167" fontId="16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horizontal="right"/>
    </xf>
    <xf numFmtId="166" fontId="16" fillId="0" borderId="1" xfId="0" applyNumberFormat="1" applyFont="1" applyBorder="1" applyAlignment="1">
      <alignment horizontal="right"/>
    </xf>
    <xf numFmtId="0" fontId="33" fillId="0" borderId="1" xfId="0" applyFont="1" applyBorder="1"/>
    <xf numFmtId="167" fontId="33" fillId="0" borderId="1" xfId="0" applyNumberFormat="1" applyFont="1" applyBorder="1" applyAlignment="1">
      <alignment horizontal="right"/>
    </xf>
    <xf numFmtId="0" fontId="31" fillId="0" borderId="7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left" vertical="center"/>
    </xf>
    <xf numFmtId="0" fontId="31" fillId="0" borderId="4" xfId="0" applyFont="1" applyBorder="1" applyAlignment="1">
      <alignment vertical="center" wrapText="1"/>
    </xf>
    <xf numFmtId="0" fontId="31" fillId="0" borderId="4" xfId="0" applyFont="1" applyBorder="1" applyAlignment="1">
      <alignment horizontal="center" vertical="center" wrapText="1"/>
    </xf>
    <xf numFmtId="0" fontId="5" fillId="0" borderId="1" xfId="12" applyFont="1" applyBorder="1" applyAlignment="1">
      <alignment horizontal="center"/>
    </xf>
    <xf numFmtId="0" fontId="29" fillId="0" borderId="1" xfId="0" applyFont="1" applyBorder="1"/>
    <xf numFmtId="0" fontId="29" fillId="0" borderId="1" xfId="0" applyFont="1" applyBorder="1" applyAlignment="1">
      <alignment horizontal="center"/>
    </xf>
    <xf numFmtId="0" fontId="5" fillId="0" borderId="1" xfId="0" applyFont="1" applyBorder="1"/>
    <xf numFmtId="167" fontId="5" fillId="0" borderId="1" xfId="0" applyNumberFormat="1" applyFont="1" applyBorder="1" applyAlignment="1">
      <alignment horizontal="right"/>
    </xf>
    <xf numFmtId="0" fontId="3" fillId="0" borderId="1" xfId="12" applyFont="1" applyBorder="1" applyAlignment="1">
      <alignment horizontal="center"/>
    </xf>
    <xf numFmtId="0" fontId="3" fillId="0" borderId="1" xfId="0" applyFont="1" applyBorder="1"/>
    <xf numFmtId="167" fontId="3" fillId="0" borderId="1" xfId="0" applyNumberFormat="1" applyFont="1" applyBorder="1" applyAlignment="1">
      <alignment horizontal="right"/>
    </xf>
    <xf numFmtId="0" fontId="3" fillId="0" borderId="6" xfId="0" applyFont="1" applyBorder="1"/>
    <xf numFmtId="167" fontId="3" fillId="0" borderId="6" xfId="0" applyNumberFormat="1" applyFont="1" applyBorder="1" applyAlignment="1">
      <alignment horizontal="right"/>
    </xf>
    <xf numFmtId="0" fontId="3" fillId="0" borderId="1" xfId="12" applyFont="1" applyBorder="1"/>
    <xf numFmtId="1" fontId="3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12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1" fillId="0" borderId="1" xfId="12" applyFont="1" applyBorder="1"/>
    <xf numFmtId="0" fontId="14" fillId="0" borderId="1" xfId="12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0" fillId="0" borderId="1" xfId="12" applyFont="1" applyBorder="1" applyAlignment="1">
      <alignment horizontal="left"/>
    </xf>
    <xf numFmtId="169" fontId="16" fillId="0" borderId="1" xfId="0" applyNumberFormat="1" applyFont="1" applyBorder="1" applyAlignment="1">
      <alignment horizontal="left" vertical="center"/>
    </xf>
    <xf numFmtId="167" fontId="16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5" xfId="0" applyFont="1" applyBorder="1"/>
    <xf numFmtId="0" fontId="10" fillId="0" borderId="4" xfId="12" applyFont="1" applyBorder="1"/>
    <xf numFmtId="0" fontId="10" fillId="0" borderId="4" xfId="0" applyFont="1" applyBorder="1" applyAlignment="1">
      <alignment horizontal="center"/>
    </xf>
    <xf numFmtId="167" fontId="16" fillId="0" borderId="4" xfId="0" applyNumberFormat="1" applyFont="1" applyBorder="1" applyAlignment="1">
      <alignment horizontal="right"/>
    </xf>
    <xf numFmtId="0" fontId="16" fillId="0" borderId="2" xfId="12" applyFont="1" applyBorder="1" applyAlignment="1">
      <alignment horizontal="center"/>
    </xf>
    <xf numFmtId="0" fontId="16" fillId="0" borderId="1" xfId="0" applyFont="1" applyBorder="1" applyAlignment="1">
      <alignment vertical="top" wrapText="1"/>
    </xf>
    <xf numFmtId="167" fontId="16" fillId="0" borderId="2" xfId="0" applyNumberFormat="1" applyFont="1" applyBorder="1" applyAlignment="1">
      <alignment horizontal="right"/>
    </xf>
    <xf numFmtId="0" fontId="16" fillId="0" borderId="1" xfId="0" applyFont="1" applyBorder="1" applyAlignment="1">
      <alignment horizontal="justify" vertical="top" wrapText="1"/>
    </xf>
    <xf numFmtId="167" fontId="16" fillId="0" borderId="6" xfId="0" applyNumberFormat="1" applyFont="1" applyBorder="1" applyAlignment="1">
      <alignment horizontal="right"/>
    </xf>
    <xf numFmtId="167" fontId="16" fillId="0" borderId="0" xfId="0" applyNumberFormat="1" applyFont="1" applyAlignment="1">
      <alignment horizontal="right"/>
    </xf>
    <xf numFmtId="0" fontId="16" fillId="0" borderId="1" xfId="12" applyFont="1" applyBorder="1" applyAlignment="1">
      <alignment horizontal="center" vertical="center"/>
    </xf>
    <xf numFmtId="0" fontId="16" fillId="0" borderId="1" xfId="12" applyFont="1" applyBorder="1" applyAlignment="1">
      <alignment vertical="center"/>
    </xf>
    <xf numFmtId="0" fontId="16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horizontal="center" vertical="center"/>
    </xf>
    <xf numFmtId="167" fontId="14" fillId="0" borderId="1" xfId="0" applyNumberFormat="1" applyFont="1" applyBorder="1" applyAlignment="1">
      <alignment horizontal="right" vertical="center"/>
    </xf>
    <xf numFmtId="166" fontId="16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center" wrapText="1"/>
    </xf>
    <xf numFmtId="2" fontId="16" fillId="0" borderId="1" xfId="0" applyNumberFormat="1" applyFont="1" applyBorder="1" applyAlignment="1">
      <alignment horizontal="right" vertical="center"/>
    </xf>
    <xf numFmtId="167" fontId="14" fillId="0" borderId="1" xfId="0" applyNumberFormat="1" applyFont="1" applyBorder="1"/>
    <xf numFmtId="0" fontId="15" fillId="0" borderId="0" xfId="0" applyFont="1" applyAlignment="1">
      <alignment horizontal="right" vertical="center"/>
    </xf>
    <xf numFmtId="3" fontId="10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/>
    <xf numFmtId="1" fontId="9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35" fillId="0" borderId="0" xfId="0" applyFont="1"/>
    <xf numFmtId="1" fontId="14" fillId="0" borderId="1" xfId="0" applyNumberFormat="1" applyFont="1" applyBorder="1"/>
    <xf numFmtId="1" fontId="34" fillId="0" borderId="1" xfId="0" applyNumberFormat="1" applyFont="1" applyBorder="1" applyAlignment="1">
      <alignment horizontal="center" vertical="center" wrapText="1"/>
    </xf>
    <xf numFmtId="171" fontId="14" fillId="0" borderId="1" xfId="0" applyNumberFormat="1" applyFont="1" applyBorder="1"/>
    <xf numFmtId="0" fontId="14" fillId="0" borderId="0" xfId="0" applyFont="1" applyAlignment="1">
      <alignment horizontal="center" wrapText="1"/>
    </xf>
    <xf numFmtId="0" fontId="30" fillId="0" borderId="0" xfId="0" applyFont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2" borderId="1" xfId="10" applyFont="1" applyFill="1" applyBorder="1" applyAlignment="1">
      <alignment horizontal="center" vertical="center" wrapText="1"/>
    </xf>
    <xf numFmtId="0" fontId="6" fillId="0" borderId="0" xfId="9" applyFont="1" applyAlignment="1">
      <alignment horizontal="center" vertical="distributed"/>
    </xf>
    <xf numFmtId="0" fontId="15" fillId="0" borderId="0" xfId="9" applyFont="1" applyAlignment="1">
      <alignment horizontal="center" vertical="distributed" wrapText="1"/>
    </xf>
    <xf numFmtId="0" fontId="15" fillId="2" borderId="4" xfId="10" applyFont="1" applyFill="1" applyBorder="1" applyAlignment="1">
      <alignment horizontal="center" vertical="center"/>
    </xf>
    <xf numFmtId="0" fontId="15" fillId="2" borderId="6" xfId="10" applyFont="1" applyFill="1" applyBorder="1" applyAlignment="1">
      <alignment horizontal="center" vertical="center"/>
    </xf>
    <xf numFmtId="0" fontId="15" fillId="2" borderId="2" xfId="10" applyFont="1" applyFill="1" applyBorder="1" applyAlignment="1">
      <alignment horizontal="center" vertical="center"/>
    </xf>
    <xf numFmtId="0" fontId="15" fillId="2" borderId="5" xfId="1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5" fillId="3" borderId="1" xfId="10" applyFont="1" applyFill="1" applyBorder="1" applyAlignment="1">
      <alignment horizontal="center" vertical="center"/>
    </xf>
    <xf numFmtId="0" fontId="5" fillId="3" borderId="4" xfId="10" applyFont="1" applyFill="1" applyBorder="1" applyAlignment="1">
      <alignment horizontal="center" vertical="center" wrapText="1"/>
    </xf>
    <xf numFmtId="0" fontId="5" fillId="3" borderId="7" xfId="10" applyFont="1" applyFill="1" applyBorder="1" applyAlignment="1">
      <alignment horizontal="center" vertical="center" wrapText="1"/>
    </xf>
    <xf numFmtId="0" fontId="5" fillId="3" borderId="6" xfId="10" applyFont="1" applyFill="1" applyBorder="1" applyAlignment="1">
      <alignment horizontal="center" vertical="center" wrapText="1"/>
    </xf>
    <xf numFmtId="0" fontId="5" fillId="3" borderId="4" xfId="10" applyFont="1" applyFill="1" applyBorder="1" applyAlignment="1">
      <alignment horizontal="center" vertical="center"/>
    </xf>
    <xf numFmtId="0" fontId="5" fillId="2" borderId="7" xfId="10" applyFont="1" applyFill="1" applyBorder="1" applyAlignment="1">
      <alignment horizontal="center" vertical="center"/>
    </xf>
    <xf numFmtId="0" fontId="5" fillId="3" borderId="6" xfId="10" applyFont="1" applyFill="1" applyBorder="1" applyAlignment="1">
      <alignment horizontal="center" vertical="center"/>
    </xf>
    <xf numFmtId="0" fontId="15" fillId="2" borderId="4" xfId="10" applyFont="1" applyFill="1" applyBorder="1" applyAlignment="1">
      <alignment horizontal="center" vertical="center" wrapText="1"/>
    </xf>
    <xf numFmtId="0" fontId="15" fillId="2" borderId="7" xfId="10" applyFont="1" applyFill="1" applyBorder="1" applyAlignment="1">
      <alignment horizontal="center" vertical="center" wrapText="1"/>
    </xf>
    <xf numFmtId="0" fontId="15" fillId="2" borderId="6" xfId="10" applyFont="1" applyFill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center" vertical="center" wrapText="1"/>
    </xf>
    <xf numFmtId="49" fontId="34" fillId="0" borderId="5" xfId="0" applyNumberFormat="1" applyFont="1" applyBorder="1" applyAlignment="1">
      <alignment horizontal="center" vertical="center" wrapText="1"/>
    </xf>
    <xf numFmtId="49" fontId="34" fillId="0" borderId="2" xfId="0" applyNumberFormat="1" applyFont="1" applyBorder="1" applyAlignment="1">
      <alignment vertical="center" wrapText="1"/>
    </xf>
    <xf numFmtId="49" fontId="34" fillId="0" borderId="3" xfId="0" applyNumberFormat="1" applyFont="1" applyBorder="1" applyAlignment="1">
      <alignment horizontal="center" vertical="center" wrapText="1"/>
    </xf>
  </cellXfs>
  <cellStyles count="13">
    <cellStyle name="Comma" xfId="1" builtinId="3"/>
    <cellStyle name="Comma [0] 2 2" xfId="2" xr:uid="{00000000-0005-0000-0000-000001000000}"/>
    <cellStyle name="Comma 2" xfId="3" xr:uid="{00000000-0005-0000-0000-000002000000}"/>
    <cellStyle name="Comma 3" xfId="4" xr:uid="{00000000-0005-0000-0000-000003000000}"/>
    <cellStyle name="Comma 3 2" xfId="5" xr:uid="{00000000-0005-0000-0000-000004000000}"/>
    <cellStyle name="Normal" xfId="0" builtinId="0"/>
    <cellStyle name="Normal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_Sheet1" xfId="12" xr:uid="{00000000-0005-0000-0000-00000C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55"/>
  <sheetViews>
    <sheetView tabSelected="1" workbookViewId="0">
      <selection activeCell="I18" sqref="I18"/>
    </sheetView>
  </sheetViews>
  <sheetFormatPr defaultColWidth="9.140625" defaultRowHeight="15.75" x14ac:dyDescent="0.25"/>
  <cols>
    <col min="1" max="1" width="5.42578125" style="79" bestFit="1" customWidth="1"/>
    <col min="2" max="2" width="36.85546875" style="79" customWidth="1"/>
    <col min="3" max="3" width="20.5703125" style="79" customWidth="1"/>
    <col min="4" max="4" width="11" style="79" customWidth="1"/>
    <col min="5" max="10" width="11.85546875" style="79" customWidth="1"/>
    <col min="11" max="16384" width="9.140625" style="79"/>
  </cols>
  <sheetData>
    <row r="1" spans="1:10" x14ac:dyDescent="0.25">
      <c r="A1" s="186" t="s">
        <v>938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ht="18.75" x14ac:dyDescent="0.3">
      <c r="A2" s="187"/>
      <c r="B2" s="187"/>
      <c r="C2" s="187"/>
      <c r="D2" s="187"/>
      <c r="E2" s="187"/>
      <c r="F2" s="187"/>
      <c r="G2" s="187"/>
      <c r="H2" s="187"/>
      <c r="I2" s="187"/>
      <c r="J2" s="187"/>
    </row>
    <row r="3" spans="1:10" ht="9.9499999999999993" customHeight="1" x14ac:dyDescent="0.25"/>
    <row r="4" spans="1:10" ht="20.100000000000001" customHeight="1" x14ac:dyDescent="0.25">
      <c r="A4" s="188" t="s">
        <v>0</v>
      </c>
      <c r="B4" s="190" t="s">
        <v>8</v>
      </c>
      <c r="C4" s="192" t="s">
        <v>952</v>
      </c>
      <c r="D4" s="188" t="s">
        <v>11</v>
      </c>
      <c r="E4" s="192" t="s">
        <v>13</v>
      </c>
      <c r="F4" s="192"/>
      <c r="G4" s="192"/>
      <c r="H4" s="192" t="s">
        <v>14</v>
      </c>
      <c r="I4" s="192"/>
      <c r="J4" s="188" t="s">
        <v>15</v>
      </c>
    </row>
    <row r="5" spans="1:10" ht="47.25" x14ac:dyDescent="0.25">
      <c r="A5" s="189"/>
      <c r="B5" s="191"/>
      <c r="C5" s="192"/>
      <c r="D5" s="193"/>
      <c r="E5" s="77" t="s">
        <v>16</v>
      </c>
      <c r="F5" s="77" t="s">
        <v>17</v>
      </c>
      <c r="G5" s="77" t="s">
        <v>18</v>
      </c>
      <c r="H5" s="78" t="s">
        <v>19</v>
      </c>
      <c r="I5" s="78" t="s">
        <v>20</v>
      </c>
      <c r="J5" s="189"/>
    </row>
    <row r="6" spans="1:10" x14ac:dyDescent="0.25">
      <c r="A6" s="80">
        <v>1</v>
      </c>
      <c r="B6" s="81">
        <v>2</v>
      </c>
      <c r="C6" s="82">
        <v>3</v>
      </c>
      <c r="D6" s="80">
        <v>4</v>
      </c>
      <c r="E6" s="81">
        <v>5</v>
      </c>
      <c r="F6" s="82">
        <v>6</v>
      </c>
      <c r="G6" s="80">
        <v>7</v>
      </c>
      <c r="H6" s="81">
        <v>8</v>
      </c>
      <c r="I6" s="82">
        <v>9</v>
      </c>
      <c r="J6" s="82">
        <v>10</v>
      </c>
    </row>
    <row r="7" spans="1:10" s="182" customFormat="1" ht="30" customHeight="1" x14ac:dyDescent="0.2">
      <c r="A7" s="216"/>
      <c r="B7" s="214" t="s">
        <v>951</v>
      </c>
      <c r="C7" s="217"/>
      <c r="D7" s="215"/>
      <c r="E7" s="181"/>
      <c r="F7" s="180"/>
      <c r="G7" s="179"/>
      <c r="H7" s="181"/>
      <c r="I7" s="180"/>
      <c r="J7" s="180"/>
    </row>
    <row r="8" spans="1:10" s="94" customFormat="1" x14ac:dyDescent="0.25">
      <c r="A8" s="92" t="s">
        <v>21</v>
      </c>
      <c r="B8" s="142" t="s">
        <v>949</v>
      </c>
      <c r="C8" s="83">
        <f>A25+A36+A42</f>
        <v>24</v>
      </c>
      <c r="D8" s="84"/>
      <c r="E8" s="93"/>
      <c r="F8" s="93"/>
      <c r="G8" s="93"/>
      <c r="H8" s="93"/>
      <c r="I8" s="93"/>
      <c r="J8" s="93"/>
    </row>
    <row r="9" spans="1:10" s="94" customFormat="1" x14ac:dyDescent="0.25">
      <c r="A9" s="92"/>
      <c r="B9" s="142" t="s">
        <v>950</v>
      </c>
      <c r="C9" s="83"/>
      <c r="D9" s="84"/>
      <c r="E9" s="93"/>
      <c r="F9" s="93"/>
      <c r="G9" s="93"/>
      <c r="H9" s="93"/>
      <c r="I9" s="93"/>
      <c r="J9" s="93"/>
    </row>
    <row r="10" spans="1:10" x14ac:dyDescent="0.25">
      <c r="A10" s="143"/>
      <c r="B10" s="107" t="s">
        <v>23</v>
      </c>
      <c r="C10" s="95">
        <v>2</v>
      </c>
      <c r="D10" s="96"/>
      <c r="E10" s="97"/>
      <c r="F10" s="97"/>
      <c r="G10" s="97"/>
      <c r="H10" s="97"/>
      <c r="I10" s="97"/>
      <c r="J10" s="97"/>
    </row>
    <row r="11" spans="1:10" x14ac:dyDescent="0.25">
      <c r="A11" s="160">
        <v>1</v>
      </c>
      <c r="B11" s="161" t="s">
        <v>661</v>
      </c>
      <c r="C11" s="162" t="s">
        <v>662</v>
      </c>
      <c r="D11" s="163">
        <v>2019</v>
      </c>
      <c r="E11" s="147">
        <v>0.4</v>
      </c>
      <c r="F11" s="147">
        <v>0.4</v>
      </c>
      <c r="G11" s="147"/>
      <c r="H11" s="164"/>
      <c r="I11" s="165">
        <v>6.6879999999999997</v>
      </c>
      <c r="J11" s="97"/>
    </row>
    <row r="12" spans="1:10" x14ac:dyDescent="0.25">
      <c r="A12" s="160">
        <v>2</v>
      </c>
      <c r="B12" s="161" t="s">
        <v>663</v>
      </c>
      <c r="C12" s="9" t="s">
        <v>918</v>
      </c>
      <c r="D12" s="163">
        <v>2017</v>
      </c>
      <c r="E12" s="147">
        <v>0.4</v>
      </c>
      <c r="F12" s="147">
        <v>0.2</v>
      </c>
      <c r="G12" s="147">
        <v>0.2</v>
      </c>
      <c r="H12" s="164"/>
      <c r="I12" s="147">
        <v>10.92</v>
      </c>
      <c r="J12" s="97"/>
    </row>
    <row r="13" spans="1:10" x14ac:dyDescent="0.25">
      <c r="A13" s="106"/>
      <c r="B13" s="107" t="s">
        <v>22</v>
      </c>
      <c r="C13" s="108">
        <v>6</v>
      </c>
      <c r="D13" s="166"/>
      <c r="E13" s="101"/>
      <c r="F13" s="101"/>
      <c r="G13" s="101"/>
      <c r="H13" s="101"/>
      <c r="I13" s="101"/>
      <c r="J13" s="90"/>
    </row>
    <row r="14" spans="1:10" x14ac:dyDescent="0.25">
      <c r="A14" s="112">
        <v>3</v>
      </c>
      <c r="B14" s="99" t="s">
        <v>919</v>
      </c>
      <c r="C14" s="100" t="s">
        <v>421</v>
      </c>
      <c r="D14" s="166">
        <v>2006</v>
      </c>
      <c r="E14" s="101"/>
      <c r="F14" s="101"/>
      <c r="G14" s="101"/>
      <c r="H14" s="101"/>
      <c r="I14" s="101"/>
      <c r="J14" s="90"/>
    </row>
    <row r="15" spans="1:10" x14ac:dyDescent="0.25">
      <c r="A15" s="112">
        <v>4</v>
      </c>
      <c r="B15" s="99" t="s">
        <v>422</v>
      </c>
      <c r="C15" s="100" t="s">
        <v>423</v>
      </c>
      <c r="D15" s="166">
        <v>2005</v>
      </c>
      <c r="E15" s="101"/>
      <c r="F15" s="101"/>
      <c r="G15" s="101"/>
      <c r="H15" s="101">
        <v>0.5</v>
      </c>
      <c r="I15" s="101">
        <v>0.5</v>
      </c>
      <c r="J15" s="90"/>
    </row>
    <row r="16" spans="1:10" x14ac:dyDescent="0.25">
      <c r="A16" s="112">
        <v>5</v>
      </c>
      <c r="B16" s="99" t="s">
        <v>430</v>
      </c>
      <c r="C16" s="100" t="s">
        <v>423</v>
      </c>
      <c r="D16" s="166"/>
      <c r="E16" s="101"/>
      <c r="F16" s="101"/>
      <c r="G16" s="101"/>
      <c r="H16" s="101">
        <v>1</v>
      </c>
      <c r="I16" s="101">
        <v>1</v>
      </c>
      <c r="J16" s="90"/>
    </row>
    <row r="17" spans="1:10" x14ac:dyDescent="0.25">
      <c r="A17" s="112">
        <v>6</v>
      </c>
      <c r="B17" s="99" t="s">
        <v>431</v>
      </c>
      <c r="C17" s="100" t="s">
        <v>423</v>
      </c>
      <c r="D17" s="166">
        <v>2009</v>
      </c>
      <c r="E17" s="101"/>
      <c r="F17" s="101"/>
      <c r="G17" s="101"/>
      <c r="H17" s="101">
        <v>0.5</v>
      </c>
      <c r="I17" s="101">
        <v>0.5</v>
      </c>
      <c r="J17" s="90"/>
    </row>
    <row r="18" spans="1:10" x14ac:dyDescent="0.25">
      <c r="A18" s="112">
        <v>7</v>
      </c>
      <c r="B18" s="99" t="s">
        <v>432</v>
      </c>
      <c r="C18" s="100" t="s">
        <v>423</v>
      </c>
      <c r="D18" s="166"/>
      <c r="E18" s="101"/>
      <c r="F18" s="101"/>
      <c r="G18" s="101"/>
      <c r="H18" s="101">
        <v>1</v>
      </c>
      <c r="I18" s="101">
        <v>1</v>
      </c>
      <c r="J18" s="90"/>
    </row>
    <row r="19" spans="1:10" x14ac:dyDescent="0.25">
      <c r="A19" s="112">
        <v>8</v>
      </c>
      <c r="B19" s="104" t="s">
        <v>459</v>
      </c>
      <c r="C19" s="104" t="s">
        <v>460</v>
      </c>
      <c r="D19" s="89">
        <v>2004</v>
      </c>
      <c r="E19" s="147">
        <v>1.32</v>
      </c>
      <c r="F19" s="147">
        <v>0.82</v>
      </c>
      <c r="G19" s="147">
        <v>0.5</v>
      </c>
      <c r="H19" s="98"/>
      <c r="I19" s="98">
        <v>8.1</v>
      </c>
      <c r="J19" s="90"/>
    </row>
    <row r="20" spans="1:10" x14ac:dyDescent="0.25">
      <c r="A20" s="106"/>
      <c r="B20" s="107" t="s">
        <v>24</v>
      </c>
      <c r="C20" s="108">
        <v>5</v>
      </c>
      <c r="D20" s="166"/>
      <c r="E20" s="101"/>
      <c r="F20" s="101"/>
      <c r="G20" s="101"/>
      <c r="H20" s="101"/>
      <c r="I20" s="101"/>
      <c r="J20" s="90"/>
    </row>
    <row r="21" spans="1:10" x14ac:dyDescent="0.25">
      <c r="A21" s="106">
        <v>9</v>
      </c>
      <c r="B21" s="102" t="s">
        <v>442</v>
      </c>
      <c r="C21" s="100" t="s">
        <v>423</v>
      </c>
      <c r="D21" s="166">
        <v>2009</v>
      </c>
      <c r="E21" s="101">
        <v>0.25</v>
      </c>
      <c r="F21" s="101">
        <v>0.12</v>
      </c>
      <c r="G21" s="101">
        <v>0.13</v>
      </c>
      <c r="H21" s="101">
        <v>1</v>
      </c>
      <c r="I21" s="101">
        <v>1</v>
      </c>
      <c r="J21" s="111"/>
    </row>
    <row r="22" spans="1:10" x14ac:dyDescent="0.25">
      <c r="A22" s="106">
        <v>10</v>
      </c>
      <c r="B22" s="102" t="s">
        <v>920</v>
      </c>
      <c r="C22" s="100" t="s">
        <v>423</v>
      </c>
      <c r="D22" s="166">
        <v>2013</v>
      </c>
      <c r="E22" s="101">
        <v>0.15</v>
      </c>
      <c r="F22" s="101"/>
      <c r="G22" s="101">
        <v>0.13</v>
      </c>
      <c r="H22" s="101">
        <v>0.5</v>
      </c>
      <c r="I22" s="101">
        <v>0.5</v>
      </c>
      <c r="J22" s="111"/>
    </row>
    <row r="23" spans="1:10" x14ac:dyDescent="0.25">
      <c r="A23" s="106">
        <v>11</v>
      </c>
      <c r="B23" s="104" t="s">
        <v>38</v>
      </c>
      <c r="C23" s="104" t="s">
        <v>460</v>
      </c>
      <c r="D23" s="89"/>
      <c r="E23" s="98">
        <v>1.7</v>
      </c>
      <c r="F23" s="98">
        <v>1.7</v>
      </c>
      <c r="G23" s="147"/>
      <c r="H23" s="98"/>
      <c r="I23" s="98">
        <v>8.1</v>
      </c>
      <c r="J23" s="111"/>
    </row>
    <row r="24" spans="1:10" x14ac:dyDescent="0.25">
      <c r="A24" s="106">
        <v>12</v>
      </c>
      <c r="B24" s="104" t="s">
        <v>921</v>
      </c>
      <c r="C24" s="104" t="s">
        <v>922</v>
      </c>
      <c r="D24" s="89"/>
      <c r="E24" s="98">
        <v>0.5</v>
      </c>
      <c r="F24" s="98"/>
      <c r="G24" s="147">
        <v>0.5</v>
      </c>
      <c r="H24" s="98"/>
      <c r="I24" s="98">
        <v>1.2</v>
      </c>
      <c r="J24" s="111"/>
    </row>
    <row r="25" spans="1:10" x14ac:dyDescent="0.25">
      <c r="A25" s="106">
        <v>13</v>
      </c>
      <c r="B25" s="161" t="s">
        <v>664</v>
      </c>
      <c r="C25" s="9" t="s">
        <v>665</v>
      </c>
      <c r="D25" s="163">
        <v>2010</v>
      </c>
      <c r="E25" s="167">
        <v>0.46</v>
      </c>
      <c r="F25" s="167">
        <v>0.46</v>
      </c>
      <c r="G25" s="147"/>
      <c r="H25" s="164"/>
      <c r="I25" s="167">
        <v>10.64</v>
      </c>
      <c r="J25" s="111"/>
    </row>
    <row r="26" spans="1:10" s="94" customFormat="1" x14ac:dyDescent="0.25">
      <c r="A26" s="92"/>
      <c r="B26" s="142" t="s">
        <v>948</v>
      </c>
      <c r="C26" s="83">
        <f>A36</f>
        <v>8</v>
      </c>
      <c r="D26" s="84"/>
      <c r="E26" s="93"/>
      <c r="F26" s="93"/>
      <c r="G26" s="93"/>
      <c r="H26" s="93"/>
      <c r="I26" s="93"/>
      <c r="J26" s="93"/>
    </row>
    <row r="27" spans="1:10" x14ac:dyDescent="0.25">
      <c r="A27" s="85"/>
      <c r="B27" s="86" t="s">
        <v>22</v>
      </c>
      <c r="C27" s="95">
        <v>5</v>
      </c>
      <c r="D27" s="88"/>
      <c r="E27" s="90"/>
      <c r="F27" s="90"/>
      <c r="G27" s="90"/>
      <c r="H27" s="90"/>
      <c r="I27" s="90"/>
      <c r="J27" s="90"/>
    </row>
    <row r="28" spans="1:10" x14ac:dyDescent="0.25">
      <c r="A28" s="85">
        <v>1</v>
      </c>
      <c r="B28" s="115" t="s">
        <v>341</v>
      </c>
      <c r="C28" s="88" t="s">
        <v>342</v>
      </c>
      <c r="D28" s="88"/>
      <c r="E28" s="90">
        <v>0.3</v>
      </c>
      <c r="F28" s="90">
        <v>0.3</v>
      </c>
      <c r="G28" s="90"/>
      <c r="H28" s="91">
        <v>4.5919999999999996</v>
      </c>
      <c r="I28" s="91">
        <v>4.5919999999999996</v>
      </c>
      <c r="J28" s="90"/>
    </row>
    <row r="29" spans="1:10" x14ac:dyDescent="0.25">
      <c r="A29" s="85">
        <v>2</v>
      </c>
      <c r="B29" s="115" t="s">
        <v>343</v>
      </c>
      <c r="C29" s="88" t="s">
        <v>344</v>
      </c>
      <c r="D29" s="88"/>
      <c r="E29" s="90">
        <v>0.5</v>
      </c>
      <c r="F29" s="90">
        <v>0</v>
      </c>
      <c r="G29" s="90">
        <v>0.5</v>
      </c>
      <c r="H29" s="91">
        <v>4.0999999999999996</v>
      </c>
      <c r="I29" s="91">
        <v>4.0999999999999996</v>
      </c>
      <c r="J29" s="90"/>
    </row>
    <row r="30" spans="1:10" x14ac:dyDescent="0.25">
      <c r="A30" s="85">
        <v>3</v>
      </c>
      <c r="B30" s="115" t="s">
        <v>345</v>
      </c>
      <c r="C30" s="88" t="s">
        <v>344</v>
      </c>
      <c r="D30" s="88"/>
      <c r="E30" s="90">
        <v>1.5</v>
      </c>
      <c r="F30" s="90">
        <v>0</v>
      </c>
      <c r="G30" s="90">
        <v>1.5</v>
      </c>
      <c r="H30" s="91">
        <v>7.08</v>
      </c>
      <c r="I30" s="91">
        <v>7.08</v>
      </c>
      <c r="J30" s="90"/>
    </row>
    <row r="31" spans="1:10" x14ac:dyDescent="0.25">
      <c r="A31" s="85">
        <v>4</v>
      </c>
      <c r="B31" s="115" t="s">
        <v>346</v>
      </c>
      <c r="C31" s="88" t="s">
        <v>344</v>
      </c>
      <c r="D31" s="88"/>
      <c r="E31" s="90">
        <v>3</v>
      </c>
      <c r="F31" s="90">
        <v>0</v>
      </c>
      <c r="G31" s="90">
        <v>3</v>
      </c>
      <c r="H31" s="91">
        <v>14.77</v>
      </c>
      <c r="I31" s="91">
        <v>14.77</v>
      </c>
      <c r="J31" s="90"/>
    </row>
    <row r="32" spans="1:10" x14ac:dyDescent="0.25">
      <c r="A32" s="85">
        <v>5</v>
      </c>
      <c r="B32" s="115" t="s">
        <v>347</v>
      </c>
      <c r="C32" s="88" t="s">
        <v>659</v>
      </c>
      <c r="D32" s="88"/>
      <c r="E32" s="90">
        <v>1</v>
      </c>
      <c r="F32" s="90">
        <v>0</v>
      </c>
      <c r="G32" s="90">
        <v>1</v>
      </c>
      <c r="H32" s="91">
        <v>7.01</v>
      </c>
      <c r="I32" s="91">
        <v>7.008</v>
      </c>
      <c r="J32" s="90"/>
    </row>
    <row r="33" spans="1:10" x14ac:dyDescent="0.25">
      <c r="A33" s="85"/>
      <c r="B33" s="86" t="s">
        <v>47</v>
      </c>
      <c r="C33" s="95">
        <v>3</v>
      </c>
      <c r="D33" s="88"/>
      <c r="E33" s="90"/>
      <c r="F33" s="90"/>
      <c r="G33" s="90"/>
      <c r="H33" s="90"/>
      <c r="I33" s="90"/>
      <c r="J33" s="90"/>
    </row>
    <row r="34" spans="1:10" x14ac:dyDescent="0.25">
      <c r="A34" s="85">
        <v>6</v>
      </c>
      <c r="B34" s="115" t="s">
        <v>348</v>
      </c>
      <c r="C34" s="88" t="s">
        <v>340</v>
      </c>
      <c r="D34" s="88"/>
      <c r="E34" s="90">
        <v>0.3</v>
      </c>
      <c r="F34" s="90">
        <v>7.0000000000000007E-2</v>
      </c>
      <c r="G34" s="90">
        <v>0.23</v>
      </c>
      <c r="H34" s="91">
        <v>8.34</v>
      </c>
      <c r="I34" s="91">
        <v>8.34</v>
      </c>
      <c r="J34" s="90"/>
    </row>
    <row r="35" spans="1:10" x14ac:dyDescent="0.25">
      <c r="A35" s="85">
        <v>7</v>
      </c>
      <c r="B35" s="115" t="s">
        <v>349</v>
      </c>
      <c r="C35" s="88" t="s">
        <v>350</v>
      </c>
      <c r="D35" s="88"/>
      <c r="E35" s="90">
        <v>0.8</v>
      </c>
      <c r="F35" s="90">
        <v>0.7</v>
      </c>
      <c r="G35" s="90">
        <v>0.1</v>
      </c>
      <c r="H35" s="91">
        <v>10.38</v>
      </c>
      <c r="I35" s="91">
        <v>10.38</v>
      </c>
      <c r="J35" s="90"/>
    </row>
    <row r="36" spans="1:10" x14ac:dyDescent="0.25">
      <c r="A36" s="85">
        <v>8</v>
      </c>
      <c r="B36" s="115" t="s">
        <v>351</v>
      </c>
      <c r="C36" s="88" t="s">
        <v>350</v>
      </c>
      <c r="D36" s="88"/>
      <c r="E36" s="90">
        <v>1.2</v>
      </c>
      <c r="F36" s="90">
        <v>0.06</v>
      </c>
      <c r="G36" s="90">
        <v>1.1399999999999999</v>
      </c>
      <c r="H36" s="91">
        <v>16.3</v>
      </c>
      <c r="I36" s="91">
        <v>16.3</v>
      </c>
      <c r="J36" s="90"/>
    </row>
    <row r="37" spans="1:10" s="94" customFormat="1" ht="16.5" customHeight="1" x14ac:dyDescent="0.25">
      <c r="A37" s="92"/>
      <c r="B37" s="142" t="s">
        <v>947</v>
      </c>
      <c r="C37" s="83">
        <f>A42</f>
        <v>3</v>
      </c>
      <c r="D37" s="84"/>
      <c r="E37" s="93"/>
      <c r="F37" s="93"/>
      <c r="G37" s="93"/>
      <c r="H37" s="93"/>
      <c r="I37" s="93"/>
      <c r="J37" s="93"/>
    </row>
    <row r="38" spans="1:10" x14ac:dyDescent="0.25">
      <c r="A38" s="85"/>
      <c r="B38" s="86" t="s">
        <v>22</v>
      </c>
      <c r="C38" s="95">
        <v>2</v>
      </c>
      <c r="D38" s="88"/>
      <c r="E38" s="90"/>
      <c r="F38" s="90"/>
      <c r="G38" s="90"/>
      <c r="H38" s="90"/>
      <c r="I38" s="90" t="s">
        <v>63</v>
      </c>
      <c r="J38" s="90"/>
    </row>
    <row r="39" spans="1:10" x14ac:dyDescent="0.25">
      <c r="A39" s="85">
        <v>1</v>
      </c>
      <c r="B39" s="115" t="s">
        <v>576</v>
      </c>
      <c r="C39" s="88" t="s">
        <v>577</v>
      </c>
      <c r="D39" s="88">
        <v>2009</v>
      </c>
      <c r="E39" s="90"/>
      <c r="F39" s="90"/>
      <c r="G39" s="90"/>
      <c r="H39" s="91">
        <v>4.5730000000000004</v>
      </c>
      <c r="I39" s="91">
        <v>4.5730000000000004</v>
      </c>
      <c r="J39" s="90"/>
    </row>
    <row r="40" spans="1:10" x14ac:dyDescent="0.25">
      <c r="A40" s="85">
        <v>2</v>
      </c>
      <c r="B40" s="115" t="s">
        <v>578</v>
      </c>
      <c r="C40" s="88" t="s">
        <v>579</v>
      </c>
      <c r="D40" s="88">
        <v>2007</v>
      </c>
      <c r="E40" s="90"/>
      <c r="F40" s="90"/>
      <c r="G40" s="90"/>
      <c r="H40" s="91">
        <v>5.47</v>
      </c>
      <c r="I40" s="91">
        <v>5.47</v>
      </c>
      <c r="J40" s="90"/>
    </row>
    <row r="41" spans="1:10" x14ac:dyDescent="0.25">
      <c r="A41" s="85"/>
      <c r="B41" s="86" t="s">
        <v>24</v>
      </c>
      <c r="C41" s="95">
        <v>1</v>
      </c>
      <c r="D41" s="88"/>
      <c r="E41" s="90"/>
      <c r="F41" s="90"/>
      <c r="G41" s="90"/>
      <c r="H41" s="91"/>
      <c r="I41" s="91"/>
      <c r="J41" s="90"/>
    </row>
    <row r="42" spans="1:10" x14ac:dyDescent="0.25">
      <c r="A42" s="85">
        <v>3</v>
      </c>
      <c r="B42" s="115" t="s">
        <v>580</v>
      </c>
      <c r="C42" s="88" t="s">
        <v>581</v>
      </c>
      <c r="D42" s="88">
        <v>2006</v>
      </c>
      <c r="E42" s="90">
        <v>0.8</v>
      </c>
      <c r="F42" s="90">
        <v>0.8</v>
      </c>
      <c r="G42" s="90" t="s">
        <v>63</v>
      </c>
      <c r="H42" s="119">
        <v>0.127</v>
      </c>
      <c r="I42" s="119">
        <v>0.127</v>
      </c>
      <c r="J42" s="90"/>
    </row>
    <row r="43" spans="1:10" s="94" customFormat="1" x14ac:dyDescent="0.25">
      <c r="A43" s="92" t="s">
        <v>25</v>
      </c>
      <c r="B43" s="84" t="s">
        <v>829</v>
      </c>
      <c r="C43" s="83">
        <f>A98+A120+A193</f>
        <v>140</v>
      </c>
      <c r="D43" s="84"/>
      <c r="E43" s="93"/>
      <c r="F43" s="93"/>
      <c r="G43" s="93"/>
      <c r="H43" s="93"/>
      <c r="I43" s="93"/>
      <c r="J43" s="93"/>
    </row>
    <row r="44" spans="1:10" x14ac:dyDescent="0.25">
      <c r="A44" s="85"/>
      <c r="B44" s="87" t="s">
        <v>937</v>
      </c>
      <c r="C44" s="95">
        <v>2</v>
      </c>
      <c r="D44" s="96"/>
      <c r="E44" s="97"/>
      <c r="F44" s="97"/>
      <c r="G44" s="97"/>
      <c r="H44" s="97"/>
      <c r="I44" s="97"/>
      <c r="J44" s="97"/>
    </row>
    <row r="45" spans="1:10" x14ac:dyDescent="0.25">
      <c r="A45" s="85">
        <v>1</v>
      </c>
      <c r="B45" s="88" t="s">
        <v>92</v>
      </c>
      <c r="C45" s="88" t="s">
        <v>93</v>
      </c>
      <c r="D45" s="89"/>
      <c r="E45" s="90">
        <v>1.3</v>
      </c>
      <c r="F45" s="90">
        <v>0</v>
      </c>
      <c r="G45" s="90">
        <f>E45-F45</f>
        <v>1.3</v>
      </c>
      <c r="H45" s="90">
        <f>I45</f>
        <v>3</v>
      </c>
      <c r="I45" s="90">
        <v>3</v>
      </c>
      <c r="J45" s="97"/>
    </row>
    <row r="46" spans="1:10" x14ac:dyDescent="0.25">
      <c r="A46" s="85">
        <v>2</v>
      </c>
      <c r="B46" s="88" t="s">
        <v>830</v>
      </c>
      <c r="C46" s="88" t="s">
        <v>831</v>
      </c>
      <c r="D46" s="88">
        <v>2004</v>
      </c>
      <c r="E46" s="90"/>
      <c r="F46" s="90"/>
      <c r="G46" s="90"/>
      <c r="H46" s="90">
        <v>2</v>
      </c>
      <c r="I46" s="90">
        <v>2</v>
      </c>
      <c r="J46" s="97"/>
    </row>
    <row r="47" spans="1:10" x14ac:dyDescent="0.25">
      <c r="A47" s="85"/>
      <c r="B47" s="87" t="s">
        <v>46</v>
      </c>
      <c r="C47" s="95">
        <f>18</f>
        <v>18</v>
      </c>
      <c r="D47" s="96"/>
      <c r="E47" s="90"/>
      <c r="F47" s="90"/>
      <c r="G47" s="90"/>
      <c r="H47" s="90"/>
      <c r="I47" s="90"/>
      <c r="J47" s="98"/>
    </row>
    <row r="48" spans="1:10" x14ac:dyDescent="0.25">
      <c r="A48" s="85">
        <v>3</v>
      </c>
      <c r="B48" s="88" t="s">
        <v>95</v>
      </c>
      <c r="C48" s="88" t="s">
        <v>832</v>
      </c>
      <c r="D48" s="89">
        <v>2004</v>
      </c>
      <c r="E48" s="90"/>
      <c r="F48" s="90"/>
      <c r="G48" s="90"/>
      <c r="H48" s="90">
        <v>30</v>
      </c>
      <c r="I48" s="90">
        <v>30</v>
      </c>
      <c r="J48" s="98"/>
    </row>
    <row r="49" spans="1:10" x14ac:dyDescent="0.25">
      <c r="A49" s="85">
        <v>4</v>
      </c>
      <c r="B49" s="88" t="s">
        <v>833</v>
      </c>
      <c r="C49" s="88" t="s">
        <v>834</v>
      </c>
      <c r="D49" s="89">
        <v>2004</v>
      </c>
      <c r="E49" s="90"/>
      <c r="F49" s="90"/>
      <c r="G49" s="90"/>
      <c r="H49" s="90">
        <v>4</v>
      </c>
      <c r="I49" s="90">
        <v>4</v>
      </c>
      <c r="J49" s="98"/>
    </row>
    <row r="50" spans="1:10" x14ac:dyDescent="0.25">
      <c r="A50" s="85">
        <v>5</v>
      </c>
      <c r="B50" s="88" t="s">
        <v>835</v>
      </c>
      <c r="C50" s="88" t="s">
        <v>834</v>
      </c>
      <c r="D50" s="89">
        <v>2008</v>
      </c>
      <c r="E50" s="90"/>
      <c r="F50" s="90"/>
      <c r="G50" s="90"/>
      <c r="H50" s="90">
        <v>2</v>
      </c>
      <c r="I50" s="90">
        <v>2</v>
      </c>
      <c r="J50" s="98"/>
    </row>
    <row r="51" spans="1:10" x14ac:dyDescent="0.25">
      <c r="A51" s="85">
        <v>6</v>
      </c>
      <c r="B51" s="88" t="s">
        <v>836</v>
      </c>
      <c r="C51" s="88" t="s">
        <v>832</v>
      </c>
      <c r="D51" s="89">
        <v>2005</v>
      </c>
      <c r="E51" s="90"/>
      <c r="F51" s="90"/>
      <c r="G51" s="90"/>
      <c r="H51" s="90">
        <v>2.5</v>
      </c>
      <c r="I51" s="90">
        <v>2.5</v>
      </c>
      <c r="J51" s="98"/>
    </row>
    <row r="52" spans="1:10" x14ac:dyDescent="0.25">
      <c r="A52" s="85">
        <v>7</v>
      </c>
      <c r="B52" s="88" t="s">
        <v>651</v>
      </c>
      <c r="C52" s="88" t="s">
        <v>834</v>
      </c>
      <c r="D52" s="89">
        <v>2009</v>
      </c>
      <c r="E52" s="90"/>
      <c r="F52" s="90"/>
      <c r="G52" s="90"/>
      <c r="H52" s="90">
        <v>1</v>
      </c>
      <c r="I52" s="90">
        <v>1</v>
      </c>
      <c r="J52" s="98"/>
    </row>
    <row r="53" spans="1:10" x14ac:dyDescent="0.25">
      <c r="A53" s="85">
        <v>8</v>
      </c>
      <c r="B53" s="88" t="s">
        <v>837</v>
      </c>
      <c r="C53" s="88" t="s">
        <v>832</v>
      </c>
      <c r="D53" s="89">
        <v>2011</v>
      </c>
      <c r="E53" s="90"/>
      <c r="F53" s="90"/>
      <c r="G53" s="90"/>
      <c r="H53" s="90">
        <v>0.5</v>
      </c>
      <c r="I53" s="90">
        <v>0.5</v>
      </c>
      <c r="J53" s="98"/>
    </row>
    <row r="54" spans="1:10" x14ac:dyDescent="0.25">
      <c r="A54" s="85">
        <v>9</v>
      </c>
      <c r="B54" s="88" t="s">
        <v>838</v>
      </c>
      <c r="C54" s="88" t="s">
        <v>832</v>
      </c>
      <c r="D54" s="89">
        <v>2011</v>
      </c>
      <c r="E54" s="90"/>
      <c r="F54" s="90"/>
      <c r="G54" s="90"/>
      <c r="H54" s="90">
        <v>0.5</v>
      </c>
      <c r="I54" s="90">
        <v>0.5</v>
      </c>
      <c r="J54" s="98"/>
    </row>
    <row r="55" spans="1:10" x14ac:dyDescent="0.25">
      <c r="A55" s="85">
        <v>10</v>
      </c>
      <c r="B55" s="88" t="s">
        <v>930</v>
      </c>
      <c r="C55" s="88" t="s">
        <v>62</v>
      </c>
      <c r="D55" s="88">
        <v>1960</v>
      </c>
      <c r="E55" s="90">
        <v>3.5</v>
      </c>
      <c r="F55" s="90">
        <v>0.3</v>
      </c>
      <c r="G55" s="90">
        <v>3.2</v>
      </c>
      <c r="H55" s="90">
        <v>10</v>
      </c>
      <c r="I55" s="90">
        <v>9.3000000000000007</v>
      </c>
      <c r="J55" s="98"/>
    </row>
    <row r="56" spans="1:10" x14ac:dyDescent="0.25">
      <c r="A56" s="85">
        <v>11</v>
      </c>
      <c r="B56" s="99" t="s">
        <v>424</v>
      </c>
      <c r="C56" s="100" t="s">
        <v>425</v>
      </c>
      <c r="D56" s="100">
        <v>2004</v>
      </c>
      <c r="E56" s="101"/>
      <c r="F56" s="101"/>
      <c r="G56" s="101"/>
      <c r="H56" s="101">
        <v>1</v>
      </c>
      <c r="I56" s="101">
        <v>1</v>
      </c>
      <c r="J56" s="98"/>
    </row>
    <row r="57" spans="1:10" x14ac:dyDescent="0.25">
      <c r="A57" s="85">
        <v>12</v>
      </c>
      <c r="B57" s="99" t="s">
        <v>426</v>
      </c>
      <c r="C57" s="100" t="s">
        <v>425</v>
      </c>
      <c r="D57" s="100"/>
      <c r="E57" s="101"/>
      <c r="F57" s="101"/>
      <c r="G57" s="101"/>
      <c r="H57" s="101">
        <v>1</v>
      </c>
      <c r="I57" s="101">
        <v>1</v>
      </c>
      <c r="J57" s="90"/>
    </row>
    <row r="58" spans="1:10" x14ac:dyDescent="0.25">
      <c r="A58" s="85">
        <v>13</v>
      </c>
      <c r="B58" s="102" t="s">
        <v>45</v>
      </c>
      <c r="C58" s="100" t="s">
        <v>425</v>
      </c>
      <c r="D58" s="100">
        <v>2011</v>
      </c>
      <c r="E58" s="101"/>
      <c r="F58" s="101"/>
      <c r="G58" s="101"/>
      <c r="H58" s="101">
        <v>0.5</v>
      </c>
      <c r="I58" s="101">
        <v>0.5</v>
      </c>
      <c r="J58" s="90"/>
    </row>
    <row r="59" spans="1:10" x14ac:dyDescent="0.25">
      <c r="A59" s="85">
        <v>14</v>
      </c>
      <c r="B59" s="103" t="s">
        <v>427</v>
      </c>
      <c r="C59" s="104" t="s">
        <v>425</v>
      </c>
      <c r="D59" s="105">
        <v>2002</v>
      </c>
      <c r="E59" s="98"/>
      <c r="F59" s="98"/>
      <c r="G59" s="98"/>
      <c r="H59" s="98">
        <v>0.5</v>
      </c>
      <c r="I59" s="98">
        <v>0.5</v>
      </c>
      <c r="J59" s="98"/>
    </row>
    <row r="60" spans="1:10" x14ac:dyDescent="0.25">
      <c r="A60" s="85">
        <v>15</v>
      </c>
      <c r="B60" s="99" t="s">
        <v>428</v>
      </c>
      <c r="C60" s="100" t="s">
        <v>429</v>
      </c>
      <c r="D60" s="100">
        <v>2003</v>
      </c>
      <c r="E60" s="101"/>
      <c r="F60" s="101"/>
      <c r="G60" s="101"/>
      <c r="H60" s="101">
        <v>0.5</v>
      </c>
      <c r="I60" s="101">
        <v>0.5</v>
      </c>
      <c r="J60" s="90"/>
    </row>
    <row r="61" spans="1:10" x14ac:dyDescent="0.25">
      <c r="A61" s="85">
        <v>16</v>
      </c>
      <c r="B61" s="99" t="s">
        <v>433</v>
      </c>
      <c r="C61" s="100" t="s">
        <v>434</v>
      </c>
      <c r="D61" s="100">
        <v>2012</v>
      </c>
      <c r="E61" s="101"/>
      <c r="F61" s="101"/>
      <c r="G61" s="101"/>
      <c r="H61" s="101">
        <v>0.5</v>
      </c>
      <c r="I61" s="101">
        <v>0.5</v>
      </c>
      <c r="J61" s="90"/>
    </row>
    <row r="62" spans="1:10" x14ac:dyDescent="0.25">
      <c r="A62" s="85">
        <v>17</v>
      </c>
      <c r="B62" s="99" t="s">
        <v>435</v>
      </c>
      <c r="C62" s="100" t="s">
        <v>434</v>
      </c>
      <c r="D62" s="100">
        <v>2015</v>
      </c>
      <c r="E62" s="101">
        <v>40</v>
      </c>
      <c r="F62" s="101">
        <v>40</v>
      </c>
      <c r="G62" s="101"/>
      <c r="H62" s="101">
        <v>0.5</v>
      </c>
      <c r="I62" s="101">
        <v>0.5</v>
      </c>
      <c r="J62" s="90"/>
    </row>
    <row r="63" spans="1:10" x14ac:dyDescent="0.25">
      <c r="A63" s="85">
        <v>18</v>
      </c>
      <c r="B63" s="99" t="s">
        <v>436</v>
      </c>
      <c r="C63" s="100" t="s">
        <v>434</v>
      </c>
      <c r="D63" s="100">
        <v>2016</v>
      </c>
      <c r="E63" s="101"/>
      <c r="F63" s="101"/>
      <c r="G63" s="101"/>
      <c r="H63" s="101">
        <v>1</v>
      </c>
      <c r="I63" s="101">
        <v>1</v>
      </c>
      <c r="J63" s="90"/>
    </row>
    <row r="64" spans="1:10" x14ac:dyDescent="0.25">
      <c r="A64" s="85">
        <v>19</v>
      </c>
      <c r="B64" s="99" t="s">
        <v>437</v>
      </c>
      <c r="C64" s="100" t="s">
        <v>434</v>
      </c>
      <c r="D64" s="100"/>
      <c r="E64" s="101"/>
      <c r="F64" s="101"/>
      <c r="G64" s="101"/>
      <c r="H64" s="101">
        <v>0.5</v>
      </c>
      <c r="I64" s="101">
        <v>0.5</v>
      </c>
      <c r="J64" s="101"/>
    </row>
    <row r="65" spans="1:10" x14ac:dyDescent="0.25">
      <c r="A65" s="85">
        <v>20</v>
      </c>
      <c r="B65" s="99" t="s">
        <v>839</v>
      </c>
      <c r="C65" s="100" t="s">
        <v>434</v>
      </c>
      <c r="D65" s="100"/>
      <c r="E65" s="101"/>
      <c r="F65" s="101"/>
      <c r="G65" s="101"/>
      <c r="H65" s="101">
        <v>0.5</v>
      </c>
      <c r="I65" s="101">
        <v>0.5</v>
      </c>
      <c r="J65" s="101"/>
    </row>
    <row r="66" spans="1:10" x14ac:dyDescent="0.25">
      <c r="A66" s="106"/>
      <c r="B66" s="107" t="s">
        <v>47</v>
      </c>
      <c r="C66" s="108">
        <v>5</v>
      </c>
      <c r="D66" s="100"/>
      <c r="E66" s="101"/>
      <c r="F66" s="101"/>
      <c r="G66" s="101"/>
      <c r="H66" s="101"/>
      <c r="I66" s="101"/>
      <c r="J66" s="90"/>
    </row>
    <row r="67" spans="1:10" x14ac:dyDescent="0.25">
      <c r="A67" s="106">
        <v>21</v>
      </c>
      <c r="B67" s="102" t="s">
        <v>438</v>
      </c>
      <c r="C67" s="100" t="s">
        <v>434</v>
      </c>
      <c r="D67" s="100">
        <v>2009</v>
      </c>
      <c r="E67" s="101"/>
      <c r="F67" s="101"/>
      <c r="G67" s="101"/>
      <c r="H67" s="101">
        <v>1</v>
      </c>
      <c r="I67" s="101">
        <v>1</v>
      </c>
      <c r="J67" s="90"/>
    </row>
    <row r="68" spans="1:10" x14ac:dyDescent="0.25">
      <c r="A68" s="106">
        <v>22</v>
      </c>
      <c r="B68" s="102" t="s">
        <v>439</v>
      </c>
      <c r="C68" s="100" t="s">
        <v>434</v>
      </c>
      <c r="D68" s="100">
        <v>2009</v>
      </c>
      <c r="E68" s="101"/>
      <c r="F68" s="101"/>
      <c r="G68" s="101"/>
      <c r="H68" s="101">
        <v>1</v>
      </c>
      <c r="I68" s="101">
        <v>1</v>
      </c>
      <c r="J68" s="90"/>
    </row>
    <row r="69" spans="1:10" x14ac:dyDescent="0.25">
      <c r="A69" s="106">
        <v>23</v>
      </c>
      <c r="B69" s="103" t="s">
        <v>440</v>
      </c>
      <c r="C69" s="104" t="s">
        <v>441</v>
      </c>
      <c r="D69" s="105"/>
      <c r="E69" s="98"/>
      <c r="F69" s="98"/>
      <c r="G69" s="98"/>
      <c r="H69" s="98">
        <v>8</v>
      </c>
      <c r="I69" s="98">
        <v>6</v>
      </c>
      <c r="J69" s="98"/>
    </row>
    <row r="70" spans="1:10" x14ac:dyDescent="0.25">
      <c r="A70" s="106">
        <v>24</v>
      </c>
      <c r="B70" s="102" t="s">
        <v>660</v>
      </c>
      <c r="C70" s="100" t="s">
        <v>429</v>
      </c>
      <c r="D70" s="100">
        <v>2012</v>
      </c>
      <c r="E70" s="109">
        <v>0.12</v>
      </c>
      <c r="F70" s="98"/>
      <c r="G70" s="98"/>
      <c r="H70" s="98"/>
      <c r="I70" s="98"/>
      <c r="J70" s="98"/>
    </row>
    <row r="71" spans="1:10" x14ac:dyDescent="0.25">
      <c r="A71" s="106">
        <v>25</v>
      </c>
      <c r="B71" s="102" t="s">
        <v>54</v>
      </c>
      <c r="C71" s="100" t="s">
        <v>441</v>
      </c>
      <c r="D71" s="100">
        <v>2012</v>
      </c>
      <c r="E71" s="101"/>
      <c r="F71" s="98"/>
      <c r="G71" s="98"/>
      <c r="H71" s="98"/>
      <c r="I71" s="98"/>
      <c r="J71" s="98"/>
    </row>
    <row r="72" spans="1:10" x14ac:dyDescent="0.25">
      <c r="A72" s="85"/>
      <c r="B72" s="87" t="s">
        <v>24</v>
      </c>
      <c r="C72" s="95">
        <v>26</v>
      </c>
      <c r="D72" s="88"/>
      <c r="E72" s="90"/>
      <c r="F72" s="90"/>
      <c r="G72" s="90"/>
      <c r="H72" s="90"/>
      <c r="I72" s="90"/>
      <c r="J72" s="98"/>
    </row>
    <row r="73" spans="1:10" x14ac:dyDescent="0.25">
      <c r="A73" s="85">
        <v>26</v>
      </c>
      <c r="B73" s="88" t="s">
        <v>840</v>
      </c>
      <c r="C73" s="88" t="s">
        <v>841</v>
      </c>
      <c r="D73" s="89">
        <v>2005</v>
      </c>
      <c r="E73" s="90">
        <v>1.98</v>
      </c>
      <c r="F73" s="90">
        <v>1.68</v>
      </c>
      <c r="G73" s="90">
        <f>E73-F73</f>
        <v>0.30000000000000004</v>
      </c>
      <c r="H73" s="90"/>
      <c r="I73" s="90"/>
      <c r="J73" s="110"/>
    </row>
    <row r="74" spans="1:10" x14ac:dyDescent="0.25">
      <c r="A74" s="85">
        <v>27</v>
      </c>
      <c r="B74" s="88" t="s">
        <v>842</v>
      </c>
      <c r="C74" s="88" t="s">
        <v>843</v>
      </c>
      <c r="D74" s="89">
        <v>2009</v>
      </c>
      <c r="E74" s="90">
        <v>0.7</v>
      </c>
      <c r="F74" s="90">
        <v>0.7</v>
      </c>
      <c r="G74" s="90"/>
      <c r="H74" s="90"/>
      <c r="I74" s="90"/>
      <c r="J74" s="110"/>
    </row>
    <row r="75" spans="1:10" x14ac:dyDescent="0.25">
      <c r="A75" s="85">
        <v>28</v>
      </c>
      <c r="B75" s="88" t="s">
        <v>844</v>
      </c>
      <c r="C75" s="88" t="s">
        <v>845</v>
      </c>
      <c r="D75" s="89">
        <v>2004</v>
      </c>
      <c r="E75" s="90">
        <v>2.25</v>
      </c>
      <c r="F75" s="90">
        <v>2.25</v>
      </c>
      <c r="G75" s="90"/>
      <c r="H75" s="90"/>
      <c r="I75" s="90"/>
      <c r="J75" s="110"/>
    </row>
    <row r="76" spans="1:10" x14ac:dyDescent="0.25">
      <c r="A76" s="85">
        <v>29</v>
      </c>
      <c r="B76" s="88" t="s">
        <v>844</v>
      </c>
      <c r="C76" s="88" t="s">
        <v>846</v>
      </c>
      <c r="D76" s="89">
        <v>2004</v>
      </c>
      <c r="E76" s="90">
        <v>1.8</v>
      </c>
      <c r="F76" s="90">
        <v>1.8</v>
      </c>
      <c r="G76" s="90"/>
      <c r="H76" s="90"/>
      <c r="I76" s="90"/>
      <c r="J76" s="110"/>
    </row>
    <row r="77" spans="1:10" x14ac:dyDescent="0.25">
      <c r="A77" s="85">
        <v>30</v>
      </c>
      <c r="B77" s="88" t="s">
        <v>96</v>
      </c>
      <c r="C77" s="88" t="s">
        <v>97</v>
      </c>
      <c r="D77" s="88"/>
      <c r="E77" s="90">
        <v>0.3</v>
      </c>
      <c r="F77" s="90">
        <v>0</v>
      </c>
      <c r="G77" s="90">
        <f>E77-F77</f>
        <v>0.3</v>
      </c>
      <c r="H77" s="90">
        <f>I77</f>
        <v>2</v>
      </c>
      <c r="I77" s="90">
        <v>2</v>
      </c>
      <c r="J77" s="110"/>
    </row>
    <row r="78" spans="1:10" x14ac:dyDescent="0.25">
      <c r="A78" s="85">
        <v>31</v>
      </c>
      <c r="B78" s="88" t="s">
        <v>98</v>
      </c>
      <c r="C78" s="88" t="s">
        <v>94</v>
      </c>
      <c r="D78" s="88"/>
      <c r="E78" s="90">
        <v>0.4</v>
      </c>
      <c r="F78" s="90">
        <v>0</v>
      </c>
      <c r="G78" s="90">
        <f>E78-F78</f>
        <v>0.4</v>
      </c>
      <c r="H78" s="90">
        <f>I78</f>
        <v>30</v>
      </c>
      <c r="I78" s="90">
        <v>30</v>
      </c>
      <c r="J78" s="110"/>
    </row>
    <row r="79" spans="1:10" x14ac:dyDescent="0.25">
      <c r="A79" s="85">
        <v>32</v>
      </c>
      <c r="B79" s="88" t="s">
        <v>99</v>
      </c>
      <c r="C79" s="88" t="s">
        <v>100</v>
      </c>
      <c r="D79" s="88"/>
      <c r="E79" s="90">
        <v>2</v>
      </c>
      <c r="F79" s="90">
        <v>0</v>
      </c>
      <c r="G79" s="90">
        <f>E79-F79</f>
        <v>2</v>
      </c>
      <c r="H79" s="90">
        <f>I79</f>
        <v>12</v>
      </c>
      <c r="I79" s="90">
        <v>12</v>
      </c>
      <c r="J79" s="110"/>
    </row>
    <row r="80" spans="1:10" x14ac:dyDescent="0.25">
      <c r="A80" s="85">
        <v>33</v>
      </c>
      <c r="B80" s="102" t="s">
        <v>443</v>
      </c>
      <c r="C80" s="100" t="s">
        <v>425</v>
      </c>
      <c r="D80" s="100">
        <v>2007</v>
      </c>
      <c r="E80" s="101">
        <v>0.1</v>
      </c>
      <c r="F80" s="101">
        <v>0.06</v>
      </c>
      <c r="G80" s="101">
        <v>0.04</v>
      </c>
      <c r="H80" s="101">
        <v>1</v>
      </c>
      <c r="I80" s="101">
        <v>1</v>
      </c>
      <c r="J80" s="110"/>
    </row>
    <row r="81" spans="1:10" x14ac:dyDescent="0.25">
      <c r="A81" s="85">
        <v>34</v>
      </c>
      <c r="B81" s="102" t="s">
        <v>444</v>
      </c>
      <c r="C81" s="100" t="s">
        <v>425</v>
      </c>
      <c r="D81" s="100"/>
      <c r="E81" s="101">
        <v>0.1</v>
      </c>
      <c r="F81" s="101">
        <v>0.1</v>
      </c>
      <c r="G81" s="101">
        <v>0</v>
      </c>
      <c r="H81" s="101">
        <v>1</v>
      </c>
      <c r="I81" s="101">
        <v>1</v>
      </c>
      <c r="J81" s="110"/>
    </row>
    <row r="82" spans="1:10" x14ac:dyDescent="0.25">
      <c r="A82" s="85">
        <v>35</v>
      </c>
      <c r="B82" s="102" t="s">
        <v>445</v>
      </c>
      <c r="C82" s="100" t="s">
        <v>425</v>
      </c>
      <c r="D82" s="100"/>
      <c r="E82" s="101">
        <v>0.02</v>
      </c>
      <c r="F82" s="101">
        <v>0.02</v>
      </c>
      <c r="G82" s="101">
        <v>0</v>
      </c>
      <c r="H82" s="101">
        <v>0.5</v>
      </c>
      <c r="I82" s="101">
        <v>0.5</v>
      </c>
      <c r="J82" s="110"/>
    </row>
    <row r="83" spans="1:10" x14ac:dyDescent="0.25">
      <c r="A83" s="85">
        <v>36</v>
      </c>
      <c r="B83" s="102" t="s">
        <v>446</v>
      </c>
      <c r="C83" s="100" t="s">
        <v>429</v>
      </c>
      <c r="D83" s="100"/>
      <c r="E83" s="101">
        <v>0.03</v>
      </c>
      <c r="F83" s="101">
        <v>0</v>
      </c>
      <c r="G83" s="101">
        <v>0.03</v>
      </c>
      <c r="H83" s="101">
        <v>1</v>
      </c>
      <c r="I83" s="101">
        <v>1</v>
      </c>
      <c r="J83" s="110"/>
    </row>
    <row r="84" spans="1:10" x14ac:dyDescent="0.25">
      <c r="A84" s="85">
        <v>37</v>
      </c>
      <c r="B84" s="102" t="s">
        <v>447</v>
      </c>
      <c r="C84" s="100" t="s">
        <v>448</v>
      </c>
      <c r="D84" s="100"/>
      <c r="E84" s="101">
        <v>1</v>
      </c>
      <c r="F84" s="101">
        <v>0.6</v>
      </c>
      <c r="G84" s="101">
        <v>0.4</v>
      </c>
      <c r="H84" s="101">
        <v>3</v>
      </c>
      <c r="I84" s="101">
        <v>3</v>
      </c>
      <c r="J84" s="110"/>
    </row>
    <row r="85" spans="1:10" x14ac:dyDescent="0.25">
      <c r="A85" s="85">
        <v>38</v>
      </c>
      <c r="B85" s="102" t="s">
        <v>847</v>
      </c>
      <c r="C85" s="100" t="s">
        <v>448</v>
      </c>
      <c r="D85" s="100"/>
      <c r="E85" s="101">
        <v>0.3</v>
      </c>
      <c r="F85" s="101">
        <v>0.15</v>
      </c>
      <c r="G85" s="101">
        <v>0.15</v>
      </c>
      <c r="H85" s="101">
        <v>1</v>
      </c>
      <c r="I85" s="101">
        <v>1</v>
      </c>
      <c r="J85" s="110"/>
    </row>
    <row r="86" spans="1:10" x14ac:dyDescent="0.25">
      <c r="A86" s="85">
        <v>39</v>
      </c>
      <c r="B86" s="102" t="s">
        <v>848</v>
      </c>
      <c r="C86" s="100" t="s">
        <v>448</v>
      </c>
      <c r="D86" s="100"/>
      <c r="E86" s="101">
        <v>0.2</v>
      </c>
      <c r="F86" s="101">
        <v>0</v>
      </c>
      <c r="G86" s="101">
        <v>0.2</v>
      </c>
      <c r="H86" s="101">
        <v>1</v>
      </c>
      <c r="I86" s="101">
        <v>1</v>
      </c>
      <c r="J86" s="110"/>
    </row>
    <row r="87" spans="1:10" x14ac:dyDescent="0.25">
      <c r="A87" s="85">
        <v>40</v>
      </c>
      <c r="B87" s="102" t="s">
        <v>849</v>
      </c>
      <c r="C87" s="100" t="s">
        <v>448</v>
      </c>
      <c r="D87" s="100"/>
      <c r="E87" s="101">
        <v>0.3</v>
      </c>
      <c r="F87" s="101">
        <v>0</v>
      </c>
      <c r="G87" s="101">
        <v>0.3</v>
      </c>
      <c r="H87" s="101">
        <v>1</v>
      </c>
      <c r="I87" s="101">
        <v>1</v>
      </c>
      <c r="J87" s="110"/>
    </row>
    <row r="88" spans="1:10" x14ac:dyDescent="0.25">
      <c r="A88" s="85">
        <v>41</v>
      </c>
      <c r="B88" s="102" t="s">
        <v>449</v>
      </c>
      <c r="C88" s="100" t="s">
        <v>441</v>
      </c>
      <c r="D88" s="100"/>
      <c r="E88" s="101">
        <v>0.1</v>
      </c>
      <c r="F88" s="101">
        <v>0</v>
      </c>
      <c r="G88" s="101">
        <v>0.1</v>
      </c>
      <c r="H88" s="101">
        <v>1.5</v>
      </c>
      <c r="I88" s="101">
        <v>1.5</v>
      </c>
      <c r="J88" s="110"/>
    </row>
    <row r="89" spans="1:10" x14ac:dyDescent="0.25">
      <c r="A89" s="85">
        <v>42</v>
      </c>
      <c r="B89" s="102" t="s">
        <v>450</v>
      </c>
      <c r="C89" s="100" t="s">
        <v>441</v>
      </c>
      <c r="D89" s="100"/>
      <c r="E89" s="101">
        <v>0.1</v>
      </c>
      <c r="F89" s="101">
        <v>0</v>
      </c>
      <c r="G89" s="101">
        <v>0.1</v>
      </c>
      <c r="H89" s="101">
        <v>1.5</v>
      </c>
      <c r="I89" s="101">
        <v>1.5</v>
      </c>
      <c r="J89" s="110"/>
    </row>
    <row r="90" spans="1:10" x14ac:dyDescent="0.25">
      <c r="A90" s="85">
        <v>43</v>
      </c>
      <c r="B90" s="102" t="s">
        <v>451</v>
      </c>
      <c r="C90" s="100" t="s">
        <v>441</v>
      </c>
      <c r="D90" s="100"/>
      <c r="E90" s="101">
        <v>0.15</v>
      </c>
      <c r="F90" s="101">
        <v>0</v>
      </c>
      <c r="G90" s="101">
        <v>0.15</v>
      </c>
      <c r="H90" s="101">
        <v>2</v>
      </c>
      <c r="I90" s="101">
        <v>2</v>
      </c>
      <c r="J90" s="110"/>
    </row>
    <row r="91" spans="1:10" x14ac:dyDescent="0.25">
      <c r="A91" s="85">
        <v>44</v>
      </c>
      <c r="B91" s="102" t="s">
        <v>452</v>
      </c>
      <c r="C91" s="100" t="s">
        <v>441</v>
      </c>
      <c r="D91" s="100"/>
      <c r="E91" s="101">
        <v>7.0000000000000007E-2</v>
      </c>
      <c r="F91" s="101">
        <v>0</v>
      </c>
      <c r="G91" s="101">
        <v>7.0000000000000007E-2</v>
      </c>
      <c r="H91" s="101">
        <v>1</v>
      </c>
      <c r="I91" s="101">
        <v>1</v>
      </c>
      <c r="J91" s="110"/>
    </row>
    <row r="92" spans="1:10" x14ac:dyDescent="0.25">
      <c r="A92" s="85">
        <v>45</v>
      </c>
      <c r="B92" s="102" t="s">
        <v>453</v>
      </c>
      <c r="C92" s="100" t="s">
        <v>441</v>
      </c>
      <c r="D92" s="100"/>
      <c r="E92" s="101">
        <v>0.43</v>
      </c>
      <c r="F92" s="101">
        <v>0.43</v>
      </c>
      <c r="G92" s="101">
        <v>0</v>
      </c>
      <c r="H92" s="101">
        <v>3</v>
      </c>
      <c r="I92" s="101">
        <v>3</v>
      </c>
      <c r="J92" s="110"/>
    </row>
    <row r="93" spans="1:10" x14ac:dyDescent="0.25">
      <c r="A93" s="85">
        <v>46</v>
      </c>
      <c r="B93" s="102" t="s">
        <v>454</v>
      </c>
      <c r="C93" s="100" t="s">
        <v>441</v>
      </c>
      <c r="D93" s="100"/>
      <c r="E93" s="101">
        <v>0.12</v>
      </c>
      <c r="F93" s="101">
        <v>0.12</v>
      </c>
      <c r="G93" s="101">
        <v>0</v>
      </c>
      <c r="H93" s="101">
        <v>2</v>
      </c>
      <c r="I93" s="101">
        <v>2</v>
      </c>
      <c r="J93" s="110"/>
    </row>
    <row r="94" spans="1:10" x14ac:dyDescent="0.25">
      <c r="A94" s="85">
        <v>47</v>
      </c>
      <c r="B94" s="102" t="s">
        <v>455</v>
      </c>
      <c r="C94" s="100" t="s">
        <v>434</v>
      </c>
      <c r="D94" s="100">
        <v>2016</v>
      </c>
      <c r="E94" s="101">
        <v>0.25</v>
      </c>
      <c r="F94" s="101">
        <v>0.1</v>
      </c>
      <c r="G94" s="101">
        <v>0.15</v>
      </c>
      <c r="H94" s="101">
        <v>1</v>
      </c>
      <c r="I94" s="101">
        <v>1</v>
      </c>
      <c r="J94" s="110"/>
    </row>
    <row r="95" spans="1:10" x14ac:dyDescent="0.25">
      <c r="A95" s="85">
        <v>48</v>
      </c>
      <c r="B95" s="102" t="s">
        <v>40</v>
      </c>
      <c r="C95" s="100" t="s">
        <v>434</v>
      </c>
      <c r="D95" s="100"/>
      <c r="E95" s="101">
        <v>0.6</v>
      </c>
      <c r="F95" s="101">
        <v>0</v>
      </c>
      <c r="G95" s="101">
        <v>0.6</v>
      </c>
      <c r="H95" s="101">
        <v>4</v>
      </c>
      <c r="I95" s="101">
        <v>4</v>
      </c>
      <c r="J95" s="110"/>
    </row>
    <row r="96" spans="1:10" x14ac:dyDescent="0.25">
      <c r="A96" s="85">
        <v>49</v>
      </c>
      <c r="B96" s="102" t="s">
        <v>456</v>
      </c>
      <c r="C96" s="100" t="s">
        <v>434</v>
      </c>
      <c r="D96" s="100">
        <v>2005</v>
      </c>
      <c r="E96" s="101">
        <v>0.3</v>
      </c>
      <c r="F96" s="101">
        <v>0.05</v>
      </c>
      <c r="G96" s="101">
        <v>0.25</v>
      </c>
      <c r="H96" s="101">
        <v>2</v>
      </c>
      <c r="I96" s="101">
        <v>2</v>
      </c>
      <c r="J96" s="110"/>
    </row>
    <row r="97" spans="1:10" x14ac:dyDescent="0.25">
      <c r="A97" s="85">
        <v>50</v>
      </c>
      <c r="B97" s="102" t="s">
        <v>457</v>
      </c>
      <c r="C97" s="100" t="s">
        <v>434</v>
      </c>
      <c r="D97" s="88"/>
      <c r="E97" s="101">
        <v>0.2</v>
      </c>
      <c r="F97" s="90">
        <v>0</v>
      </c>
      <c r="G97" s="101">
        <v>0.2</v>
      </c>
      <c r="H97" s="101">
        <v>2</v>
      </c>
      <c r="I97" s="101">
        <v>2</v>
      </c>
      <c r="J97" s="110"/>
    </row>
    <row r="98" spans="1:10" x14ac:dyDescent="0.25">
      <c r="A98" s="85">
        <v>51</v>
      </c>
      <c r="B98" s="102" t="s">
        <v>458</v>
      </c>
      <c r="C98" s="100" t="s">
        <v>434</v>
      </c>
      <c r="D98" s="88">
        <v>2004</v>
      </c>
      <c r="E98" s="101">
        <v>0.15</v>
      </c>
      <c r="F98" s="90">
        <v>7.0000000000000007E-2</v>
      </c>
      <c r="G98" s="101">
        <v>0.08</v>
      </c>
      <c r="H98" s="101">
        <v>2</v>
      </c>
      <c r="I98" s="101">
        <v>2</v>
      </c>
      <c r="J98" s="110"/>
    </row>
    <row r="99" spans="1:10" s="94" customFormat="1" x14ac:dyDescent="0.25">
      <c r="A99" s="83"/>
      <c r="B99" s="84" t="s">
        <v>942</v>
      </c>
      <c r="C99" s="83">
        <f>A120</f>
        <v>19</v>
      </c>
      <c r="D99" s="120"/>
      <c r="E99" s="121"/>
      <c r="F99" s="121"/>
      <c r="G99" s="121"/>
      <c r="H99" s="121"/>
      <c r="I99" s="121"/>
      <c r="J99" s="121"/>
    </row>
    <row r="100" spans="1:10" x14ac:dyDescent="0.25">
      <c r="A100" s="89"/>
      <c r="B100" s="87" t="s">
        <v>582</v>
      </c>
      <c r="C100" s="95">
        <v>17</v>
      </c>
      <c r="D100" s="88"/>
      <c r="E100" s="90"/>
      <c r="F100" s="90"/>
      <c r="G100" s="90"/>
      <c r="H100" s="90"/>
      <c r="I100" s="90"/>
      <c r="J100" s="90"/>
    </row>
    <row r="101" spans="1:10" x14ac:dyDescent="0.25">
      <c r="A101" s="85">
        <v>1</v>
      </c>
      <c r="B101" s="115" t="s">
        <v>583</v>
      </c>
      <c r="C101" s="88" t="s">
        <v>908</v>
      </c>
      <c r="D101" s="88">
        <v>2008</v>
      </c>
      <c r="E101" s="90">
        <v>0.3</v>
      </c>
      <c r="F101" s="90">
        <v>0.25</v>
      </c>
      <c r="G101" s="90">
        <f>E101-F101</f>
        <v>4.9999999999999989E-2</v>
      </c>
      <c r="H101" s="90">
        <v>8</v>
      </c>
      <c r="I101" s="91">
        <v>1.74</v>
      </c>
      <c r="J101" s="90"/>
    </row>
    <row r="102" spans="1:10" x14ac:dyDescent="0.25">
      <c r="A102" s="85">
        <v>2</v>
      </c>
      <c r="B102" s="115" t="s">
        <v>584</v>
      </c>
      <c r="C102" s="88" t="s">
        <v>908</v>
      </c>
      <c r="D102" s="88">
        <v>2010</v>
      </c>
      <c r="E102" s="90"/>
      <c r="F102" s="90"/>
      <c r="G102" s="90">
        <f t="shared" ref="G102:G104" si="0">E102-F102</f>
        <v>0</v>
      </c>
      <c r="H102" s="90">
        <v>4</v>
      </c>
      <c r="I102" s="91">
        <v>1.31</v>
      </c>
      <c r="J102" s="90"/>
    </row>
    <row r="103" spans="1:10" x14ac:dyDescent="0.25">
      <c r="A103" s="85">
        <v>3</v>
      </c>
      <c r="B103" s="115" t="s">
        <v>585</v>
      </c>
      <c r="C103" s="88" t="s">
        <v>908</v>
      </c>
      <c r="D103" s="88">
        <v>2007</v>
      </c>
      <c r="E103" s="90">
        <v>0.1</v>
      </c>
      <c r="F103" s="90"/>
      <c r="G103" s="90">
        <f t="shared" si="0"/>
        <v>0.1</v>
      </c>
      <c r="H103" s="90">
        <v>3</v>
      </c>
      <c r="I103" s="91">
        <v>1.31</v>
      </c>
      <c r="J103" s="90"/>
    </row>
    <row r="104" spans="1:10" x14ac:dyDescent="0.25">
      <c r="A104" s="85">
        <v>4</v>
      </c>
      <c r="B104" s="115" t="s">
        <v>909</v>
      </c>
      <c r="C104" s="88" t="s">
        <v>908</v>
      </c>
      <c r="D104" s="88">
        <v>1998</v>
      </c>
      <c r="E104" s="90">
        <v>0.18</v>
      </c>
      <c r="F104" s="90">
        <v>0.18</v>
      </c>
      <c r="G104" s="90">
        <f t="shared" si="0"/>
        <v>0</v>
      </c>
      <c r="H104" s="90">
        <v>6</v>
      </c>
      <c r="I104" s="91">
        <v>2.76</v>
      </c>
      <c r="J104" s="90"/>
    </row>
    <row r="105" spans="1:10" x14ac:dyDescent="0.25">
      <c r="A105" s="85">
        <v>5</v>
      </c>
      <c r="B105" s="99" t="s">
        <v>910</v>
      </c>
      <c r="C105" s="88" t="s">
        <v>586</v>
      </c>
      <c r="D105" s="88">
        <v>1998</v>
      </c>
      <c r="E105" s="90">
        <v>2</v>
      </c>
      <c r="F105" s="90">
        <v>1.6</v>
      </c>
      <c r="G105" s="90">
        <v>0.4</v>
      </c>
      <c r="H105" s="90">
        <v>11</v>
      </c>
      <c r="I105" s="91">
        <v>1.57</v>
      </c>
      <c r="J105" s="90"/>
    </row>
    <row r="106" spans="1:10" x14ac:dyDescent="0.25">
      <c r="A106" s="85">
        <v>6</v>
      </c>
      <c r="B106" s="115" t="s">
        <v>587</v>
      </c>
      <c r="C106" s="88" t="s">
        <v>586</v>
      </c>
      <c r="D106" s="88">
        <v>1999</v>
      </c>
      <c r="E106" s="90">
        <v>0.15</v>
      </c>
      <c r="F106" s="90">
        <v>0.1</v>
      </c>
      <c r="G106" s="90">
        <f t="shared" ref="G106:G117" si="1">E106-F106</f>
        <v>4.9999999999999989E-2</v>
      </c>
      <c r="H106" s="90">
        <v>8</v>
      </c>
      <c r="I106" s="91">
        <v>3.6</v>
      </c>
      <c r="J106" s="90"/>
    </row>
    <row r="107" spans="1:10" x14ac:dyDescent="0.25">
      <c r="A107" s="85">
        <v>7</v>
      </c>
      <c r="B107" s="115" t="s">
        <v>588</v>
      </c>
      <c r="C107" s="88" t="s">
        <v>586</v>
      </c>
      <c r="D107" s="88">
        <v>2000</v>
      </c>
      <c r="E107" s="90">
        <v>0.14000000000000001</v>
      </c>
      <c r="F107" s="90">
        <v>0.14000000000000001</v>
      </c>
      <c r="G107" s="90">
        <f t="shared" si="1"/>
        <v>0</v>
      </c>
      <c r="H107" s="90">
        <v>6</v>
      </c>
      <c r="I107" s="91">
        <v>1.68</v>
      </c>
      <c r="J107" s="90"/>
    </row>
    <row r="108" spans="1:10" x14ac:dyDescent="0.25">
      <c r="A108" s="85">
        <v>8</v>
      </c>
      <c r="B108" s="115" t="s">
        <v>589</v>
      </c>
      <c r="C108" s="88" t="s">
        <v>586</v>
      </c>
      <c r="D108" s="88">
        <v>1999</v>
      </c>
      <c r="E108" s="90">
        <v>0.3</v>
      </c>
      <c r="F108" s="90">
        <v>0.14000000000000001</v>
      </c>
      <c r="G108" s="90">
        <f t="shared" si="1"/>
        <v>0.15999999999999998</v>
      </c>
      <c r="H108" s="90">
        <v>11</v>
      </c>
      <c r="I108" s="91">
        <v>4.74</v>
      </c>
      <c r="J108" s="90"/>
    </row>
    <row r="109" spans="1:10" x14ac:dyDescent="0.25">
      <c r="A109" s="85">
        <v>9</v>
      </c>
      <c r="B109" s="88" t="s">
        <v>590</v>
      </c>
      <c r="C109" s="88" t="s">
        <v>911</v>
      </c>
      <c r="D109" s="89">
        <v>1996</v>
      </c>
      <c r="E109" s="90">
        <v>0.25</v>
      </c>
      <c r="F109" s="90">
        <v>0.2</v>
      </c>
      <c r="G109" s="90">
        <f t="shared" si="1"/>
        <v>4.9999999999999989E-2</v>
      </c>
      <c r="H109" s="90">
        <v>2</v>
      </c>
      <c r="I109" s="91">
        <v>10.51</v>
      </c>
      <c r="J109" s="90"/>
    </row>
    <row r="110" spans="1:10" x14ac:dyDescent="0.25">
      <c r="A110" s="85">
        <v>10</v>
      </c>
      <c r="B110" s="88" t="s">
        <v>592</v>
      </c>
      <c r="C110" s="88" t="s">
        <v>591</v>
      </c>
      <c r="D110" s="89">
        <v>2001</v>
      </c>
      <c r="E110" s="90"/>
      <c r="F110" s="90"/>
      <c r="G110" s="90">
        <f t="shared" si="1"/>
        <v>0</v>
      </c>
      <c r="H110" s="90">
        <v>6</v>
      </c>
      <c r="I110" s="91">
        <v>5.62</v>
      </c>
      <c r="J110" s="90"/>
    </row>
    <row r="111" spans="1:10" x14ac:dyDescent="0.25">
      <c r="A111" s="85">
        <v>11</v>
      </c>
      <c r="B111" s="88" t="s">
        <v>593</v>
      </c>
      <c r="C111" s="88" t="s">
        <v>591</v>
      </c>
      <c r="D111" s="89">
        <v>2002</v>
      </c>
      <c r="E111" s="90">
        <v>0.1</v>
      </c>
      <c r="F111" s="90"/>
      <c r="G111" s="90">
        <f t="shared" si="1"/>
        <v>0.1</v>
      </c>
      <c r="H111" s="90"/>
      <c r="I111" s="91">
        <v>4.08</v>
      </c>
      <c r="J111" s="90"/>
    </row>
    <row r="112" spans="1:10" x14ac:dyDescent="0.25">
      <c r="A112" s="85">
        <v>12</v>
      </c>
      <c r="B112" s="88" t="s">
        <v>594</v>
      </c>
      <c r="C112" s="88" t="s">
        <v>912</v>
      </c>
      <c r="D112" s="89">
        <v>1998</v>
      </c>
      <c r="E112" s="90">
        <v>0.02</v>
      </c>
      <c r="F112" s="90">
        <v>0.02</v>
      </c>
      <c r="G112" s="90">
        <f t="shared" si="1"/>
        <v>0</v>
      </c>
      <c r="H112" s="90">
        <v>3.7</v>
      </c>
      <c r="I112" s="91">
        <v>3.16</v>
      </c>
      <c r="J112" s="90"/>
    </row>
    <row r="113" spans="1:10" x14ac:dyDescent="0.25">
      <c r="A113" s="85">
        <v>13</v>
      </c>
      <c r="B113" s="88" t="s">
        <v>595</v>
      </c>
      <c r="C113" s="88" t="s">
        <v>912</v>
      </c>
      <c r="D113" s="89">
        <v>2016</v>
      </c>
      <c r="E113" s="90">
        <v>0.3</v>
      </c>
      <c r="F113" s="90">
        <v>0.2</v>
      </c>
      <c r="G113" s="90">
        <f t="shared" si="1"/>
        <v>9.9999999999999978E-2</v>
      </c>
      <c r="H113" s="90">
        <v>3</v>
      </c>
      <c r="I113" s="91">
        <v>3.87</v>
      </c>
      <c r="J113" s="90"/>
    </row>
    <row r="114" spans="1:10" x14ac:dyDescent="0.25">
      <c r="A114" s="85">
        <v>14</v>
      </c>
      <c r="B114" s="88" t="s">
        <v>913</v>
      </c>
      <c r="C114" s="88" t="s">
        <v>912</v>
      </c>
      <c r="D114" s="89">
        <v>2000</v>
      </c>
      <c r="E114" s="90">
        <v>0.03</v>
      </c>
      <c r="F114" s="90">
        <v>0.03</v>
      </c>
      <c r="G114" s="90">
        <f t="shared" si="1"/>
        <v>0</v>
      </c>
      <c r="H114" s="90">
        <v>5.8</v>
      </c>
      <c r="I114" s="91">
        <v>3.28</v>
      </c>
      <c r="J114" s="90"/>
    </row>
    <row r="115" spans="1:10" x14ac:dyDescent="0.25">
      <c r="A115" s="85">
        <v>15</v>
      </c>
      <c r="B115" s="88" t="s">
        <v>596</v>
      </c>
      <c r="C115" s="88" t="s">
        <v>914</v>
      </c>
      <c r="D115" s="89">
        <v>2016</v>
      </c>
      <c r="E115" s="90"/>
      <c r="F115" s="90"/>
      <c r="G115" s="90">
        <f t="shared" si="1"/>
        <v>0</v>
      </c>
      <c r="H115" s="90">
        <v>1.2</v>
      </c>
      <c r="I115" s="91">
        <v>1.2</v>
      </c>
      <c r="J115" s="90"/>
    </row>
    <row r="116" spans="1:10" x14ac:dyDescent="0.25">
      <c r="A116" s="85">
        <v>16</v>
      </c>
      <c r="B116" s="88" t="s">
        <v>597</v>
      </c>
      <c r="C116" s="88" t="s">
        <v>915</v>
      </c>
      <c r="D116" s="89">
        <v>2002</v>
      </c>
      <c r="E116" s="90"/>
      <c r="F116" s="90"/>
      <c r="G116" s="90">
        <f t="shared" si="1"/>
        <v>0</v>
      </c>
      <c r="H116" s="90">
        <v>2.5</v>
      </c>
      <c r="I116" s="91">
        <v>4.16</v>
      </c>
      <c r="J116" s="90"/>
    </row>
    <row r="117" spans="1:10" x14ac:dyDescent="0.25">
      <c r="A117" s="85">
        <v>17</v>
      </c>
      <c r="B117" s="88" t="s">
        <v>599</v>
      </c>
      <c r="C117" s="88" t="s">
        <v>915</v>
      </c>
      <c r="D117" s="89">
        <v>2004</v>
      </c>
      <c r="E117" s="90"/>
      <c r="F117" s="90"/>
      <c r="G117" s="90">
        <f t="shared" si="1"/>
        <v>0</v>
      </c>
      <c r="H117" s="90">
        <v>2.2000000000000002</v>
      </c>
      <c r="I117" s="91">
        <v>4.07</v>
      </c>
      <c r="J117" s="90"/>
    </row>
    <row r="118" spans="1:10" x14ac:dyDescent="0.25">
      <c r="A118" s="85"/>
      <c r="B118" s="87" t="s">
        <v>56</v>
      </c>
      <c r="C118" s="95">
        <v>2</v>
      </c>
      <c r="D118" s="89"/>
      <c r="E118" s="90"/>
      <c r="F118" s="90"/>
      <c r="G118" s="90"/>
      <c r="H118" s="90"/>
      <c r="I118" s="91"/>
      <c r="J118" s="90"/>
    </row>
    <row r="119" spans="1:10" x14ac:dyDescent="0.25">
      <c r="A119" s="85">
        <v>18</v>
      </c>
      <c r="B119" s="88" t="s">
        <v>600</v>
      </c>
      <c r="C119" s="88" t="s">
        <v>598</v>
      </c>
      <c r="D119" s="89">
        <v>2021</v>
      </c>
      <c r="E119" s="90">
        <v>1.2</v>
      </c>
      <c r="F119" s="90">
        <v>0.15</v>
      </c>
      <c r="G119" s="90">
        <f>E119-F119</f>
        <v>1.05</v>
      </c>
      <c r="H119" s="90">
        <v>10</v>
      </c>
      <c r="I119" s="91">
        <v>10</v>
      </c>
      <c r="J119" s="90"/>
    </row>
    <row r="120" spans="1:10" x14ac:dyDescent="0.25">
      <c r="A120" s="85">
        <v>19</v>
      </c>
      <c r="B120" s="88" t="s">
        <v>916</v>
      </c>
      <c r="C120" s="88" t="s">
        <v>917</v>
      </c>
      <c r="D120" s="89">
        <v>2010</v>
      </c>
      <c r="E120" s="90">
        <v>0.5</v>
      </c>
      <c r="F120" s="90">
        <v>0</v>
      </c>
      <c r="G120" s="90">
        <f>E120-F120</f>
        <v>0.5</v>
      </c>
      <c r="H120" s="90">
        <v>0.25</v>
      </c>
      <c r="I120" s="91">
        <v>0.88</v>
      </c>
      <c r="J120" s="90"/>
    </row>
    <row r="121" spans="1:10" s="94" customFormat="1" x14ac:dyDescent="0.25">
      <c r="A121" s="92"/>
      <c r="B121" s="84" t="s">
        <v>943</v>
      </c>
      <c r="C121" s="83">
        <f>A193</f>
        <v>70</v>
      </c>
      <c r="D121" s="84"/>
      <c r="E121" s="93"/>
      <c r="F121" s="93"/>
      <c r="G121" s="93"/>
      <c r="H121" s="93"/>
      <c r="I121" s="93"/>
      <c r="J121" s="93"/>
    </row>
    <row r="122" spans="1:10" x14ac:dyDescent="0.25">
      <c r="A122" s="85"/>
      <c r="B122" s="87" t="s">
        <v>854</v>
      </c>
      <c r="C122" s="95">
        <v>43</v>
      </c>
      <c r="D122" s="96"/>
      <c r="E122" s="97"/>
      <c r="F122" s="97"/>
      <c r="G122" s="97"/>
      <c r="H122" s="97"/>
      <c r="I122" s="97"/>
      <c r="J122" s="97"/>
    </row>
    <row r="123" spans="1:10" x14ac:dyDescent="0.25">
      <c r="A123" s="85">
        <v>1</v>
      </c>
      <c r="B123" s="88" t="s">
        <v>861</v>
      </c>
      <c r="C123" s="88" t="s">
        <v>923</v>
      </c>
      <c r="D123" s="88"/>
      <c r="E123" s="90"/>
      <c r="F123" s="90"/>
      <c r="G123" s="90"/>
      <c r="H123" s="90">
        <v>1</v>
      </c>
      <c r="I123" s="90">
        <v>1</v>
      </c>
      <c r="J123" s="97"/>
    </row>
    <row r="124" spans="1:10" x14ac:dyDescent="0.25">
      <c r="A124" s="85">
        <v>2</v>
      </c>
      <c r="B124" s="88" t="s">
        <v>863</v>
      </c>
      <c r="C124" s="88" t="s">
        <v>923</v>
      </c>
      <c r="D124" s="88"/>
      <c r="E124" s="90"/>
      <c r="F124" s="90"/>
      <c r="G124" s="90"/>
      <c r="H124" s="90">
        <v>1</v>
      </c>
      <c r="I124" s="90">
        <v>1</v>
      </c>
      <c r="J124" s="97"/>
    </row>
    <row r="125" spans="1:10" x14ac:dyDescent="0.25">
      <c r="A125" s="85">
        <v>3</v>
      </c>
      <c r="B125" s="88" t="s">
        <v>864</v>
      </c>
      <c r="C125" s="88" t="s">
        <v>924</v>
      </c>
      <c r="D125" s="88"/>
      <c r="E125" s="90"/>
      <c r="F125" s="90"/>
      <c r="G125" s="90"/>
      <c r="H125" s="90">
        <v>2</v>
      </c>
      <c r="I125" s="90">
        <v>2</v>
      </c>
      <c r="J125" s="97"/>
    </row>
    <row r="126" spans="1:10" x14ac:dyDescent="0.25">
      <c r="A126" s="85">
        <v>4</v>
      </c>
      <c r="B126" s="88" t="s">
        <v>865</v>
      </c>
      <c r="C126" s="88" t="s">
        <v>91</v>
      </c>
      <c r="D126" s="88"/>
      <c r="E126" s="90"/>
      <c r="F126" s="90"/>
      <c r="G126" s="90"/>
      <c r="H126" s="90">
        <v>9</v>
      </c>
      <c r="I126" s="90">
        <v>9</v>
      </c>
      <c r="J126" s="97"/>
    </row>
    <row r="127" spans="1:10" x14ac:dyDescent="0.25">
      <c r="A127" s="85">
        <v>5</v>
      </c>
      <c r="B127" s="88" t="s">
        <v>866</v>
      </c>
      <c r="C127" s="88" t="s">
        <v>867</v>
      </c>
      <c r="D127" s="88"/>
      <c r="E127" s="90"/>
      <c r="F127" s="90"/>
      <c r="G127" s="90"/>
      <c r="H127" s="90">
        <v>12</v>
      </c>
      <c r="I127" s="90">
        <v>12</v>
      </c>
      <c r="J127" s="97"/>
    </row>
    <row r="128" spans="1:10" x14ac:dyDescent="0.25">
      <c r="A128" s="85">
        <v>6</v>
      </c>
      <c r="B128" s="99" t="s">
        <v>236</v>
      </c>
      <c r="C128" s="88" t="s">
        <v>235</v>
      </c>
      <c r="D128" s="88"/>
      <c r="E128" s="90">
        <v>0.6</v>
      </c>
      <c r="F128" s="90">
        <v>0.2</v>
      </c>
      <c r="G128" s="90">
        <v>0.4</v>
      </c>
      <c r="H128" s="90">
        <f>I128</f>
        <v>2.1</v>
      </c>
      <c r="I128" s="90">
        <v>2.1</v>
      </c>
      <c r="J128" s="90"/>
    </row>
    <row r="129" spans="1:10" x14ac:dyDescent="0.25">
      <c r="A129" s="85">
        <v>7</v>
      </c>
      <c r="B129" s="99" t="s">
        <v>237</v>
      </c>
      <c r="C129" s="88" t="s">
        <v>235</v>
      </c>
      <c r="D129" s="88"/>
      <c r="E129" s="90">
        <v>0.22</v>
      </c>
      <c r="F129" s="90"/>
      <c r="G129" s="90">
        <v>0.22</v>
      </c>
      <c r="H129" s="90">
        <f t="shared" ref="H129:H165" si="2">I129</f>
        <v>2.5</v>
      </c>
      <c r="I129" s="90">
        <v>2.5</v>
      </c>
      <c r="J129" s="90"/>
    </row>
    <row r="130" spans="1:10" x14ac:dyDescent="0.25">
      <c r="A130" s="85">
        <v>8</v>
      </c>
      <c r="B130" s="99" t="s">
        <v>238</v>
      </c>
      <c r="C130" s="88" t="s">
        <v>235</v>
      </c>
      <c r="D130" s="88"/>
      <c r="E130" s="90">
        <v>0.4</v>
      </c>
      <c r="F130" s="90"/>
      <c r="G130" s="90">
        <v>0.4</v>
      </c>
      <c r="H130" s="90">
        <f t="shared" si="2"/>
        <v>2</v>
      </c>
      <c r="I130" s="90">
        <v>2</v>
      </c>
      <c r="J130" s="90"/>
    </row>
    <row r="131" spans="1:10" x14ac:dyDescent="0.25">
      <c r="A131" s="85">
        <v>9</v>
      </c>
      <c r="B131" s="99" t="s">
        <v>239</v>
      </c>
      <c r="C131" s="88" t="s">
        <v>235</v>
      </c>
      <c r="D131" s="88"/>
      <c r="E131" s="90">
        <v>0.3</v>
      </c>
      <c r="F131" s="90"/>
      <c r="G131" s="90">
        <v>0.3</v>
      </c>
      <c r="H131" s="90">
        <f t="shared" si="2"/>
        <v>0.8</v>
      </c>
      <c r="I131" s="90">
        <v>0.8</v>
      </c>
      <c r="J131" s="90"/>
    </row>
    <row r="132" spans="1:10" x14ac:dyDescent="0.25">
      <c r="A132" s="85">
        <v>10</v>
      </c>
      <c r="B132" s="99" t="s">
        <v>240</v>
      </c>
      <c r="C132" s="88" t="s">
        <v>235</v>
      </c>
      <c r="D132" s="88"/>
      <c r="E132" s="90">
        <v>0.4</v>
      </c>
      <c r="F132" s="90"/>
      <c r="G132" s="90">
        <v>0.4</v>
      </c>
      <c r="H132" s="90">
        <f t="shared" si="2"/>
        <v>1.4</v>
      </c>
      <c r="I132" s="90">
        <v>1.4</v>
      </c>
      <c r="J132" s="90"/>
    </row>
    <row r="133" spans="1:10" x14ac:dyDescent="0.25">
      <c r="A133" s="85">
        <v>11</v>
      </c>
      <c r="B133" s="99" t="s">
        <v>241</v>
      </c>
      <c r="C133" s="88" t="s">
        <v>235</v>
      </c>
      <c r="D133" s="88"/>
      <c r="E133" s="90">
        <v>0.3</v>
      </c>
      <c r="F133" s="90"/>
      <c r="G133" s="90">
        <v>0.3</v>
      </c>
      <c r="H133" s="90">
        <f t="shared" si="2"/>
        <v>1.2</v>
      </c>
      <c r="I133" s="90">
        <v>1.2</v>
      </c>
      <c r="J133" s="90"/>
    </row>
    <row r="134" spans="1:10" x14ac:dyDescent="0.25">
      <c r="A134" s="85">
        <v>12</v>
      </c>
      <c r="B134" s="99" t="s">
        <v>242</v>
      </c>
      <c r="C134" s="88" t="s">
        <v>235</v>
      </c>
      <c r="D134" s="88"/>
      <c r="E134" s="90">
        <v>0.35</v>
      </c>
      <c r="F134" s="90"/>
      <c r="G134" s="90">
        <v>0.35</v>
      </c>
      <c r="H134" s="90">
        <f t="shared" si="2"/>
        <v>2.1</v>
      </c>
      <c r="I134" s="90">
        <v>2.1</v>
      </c>
      <c r="J134" s="90"/>
    </row>
    <row r="135" spans="1:10" x14ac:dyDescent="0.25">
      <c r="A135" s="85">
        <v>13</v>
      </c>
      <c r="B135" s="99" t="s">
        <v>243</v>
      </c>
      <c r="C135" s="88" t="s">
        <v>235</v>
      </c>
      <c r="D135" s="88"/>
      <c r="E135" s="90">
        <v>0.34</v>
      </c>
      <c r="F135" s="90"/>
      <c r="G135" s="90">
        <v>0.34</v>
      </c>
      <c r="H135" s="90">
        <f t="shared" si="2"/>
        <v>2.6</v>
      </c>
      <c r="I135" s="90">
        <v>2.6</v>
      </c>
      <c r="J135" s="90"/>
    </row>
    <row r="136" spans="1:10" x14ac:dyDescent="0.25">
      <c r="A136" s="85">
        <v>14</v>
      </c>
      <c r="B136" s="99" t="s">
        <v>244</v>
      </c>
      <c r="C136" s="88" t="s">
        <v>235</v>
      </c>
      <c r="D136" s="88"/>
      <c r="E136" s="90">
        <v>0.32</v>
      </c>
      <c r="F136" s="90"/>
      <c r="G136" s="90">
        <v>0.32</v>
      </c>
      <c r="H136" s="90">
        <f t="shared" si="2"/>
        <v>1.9</v>
      </c>
      <c r="I136" s="90">
        <v>1.9</v>
      </c>
      <c r="J136" s="90"/>
    </row>
    <row r="137" spans="1:10" x14ac:dyDescent="0.25">
      <c r="A137" s="85">
        <v>15</v>
      </c>
      <c r="B137" s="99" t="s">
        <v>245</v>
      </c>
      <c r="C137" s="88" t="s">
        <v>235</v>
      </c>
      <c r="D137" s="88"/>
      <c r="E137" s="90">
        <v>0.3</v>
      </c>
      <c r="F137" s="90"/>
      <c r="G137" s="90">
        <v>0.3</v>
      </c>
      <c r="H137" s="90">
        <f t="shared" si="2"/>
        <v>1.8</v>
      </c>
      <c r="I137" s="90">
        <v>1.8</v>
      </c>
      <c r="J137" s="90"/>
    </row>
    <row r="138" spans="1:10" x14ac:dyDescent="0.25">
      <c r="A138" s="85">
        <v>16</v>
      </c>
      <c r="B138" s="99" t="s">
        <v>246</v>
      </c>
      <c r="C138" s="88" t="s">
        <v>235</v>
      </c>
      <c r="D138" s="88"/>
      <c r="E138" s="90">
        <v>0.32</v>
      </c>
      <c r="F138" s="90"/>
      <c r="G138" s="90">
        <v>0.32</v>
      </c>
      <c r="H138" s="90">
        <f t="shared" si="2"/>
        <v>2.1</v>
      </c>
      <c r="I138" s="90">
        <v>2.1</v>
      </c>
      <c r="J138" s="90"/>
    </row>
    <row r="139" spans="1:10" x14ac:dyDescent="0.25">
      <c r="A139" s="85">
        <v>17</v>
      </c>
      <c r="B139" s="99" t="s">
        <v>247</v>
      </c>
      <c r="C139" s="88" t="s">
        <v>235</v>
      </c>
      <c r="D139" s="88"/>
      <c r="E139" s="90">
        <v>0.2</v>
      </c>
      <c r="F139" s="90"/>
      <c r="G139" s="90">
        <v>0.2</v>
      </c>
      <c r="H139" s="90">
        <f t="shared" si="2"/>
        <v>2.2000000000000002</v>
      </c>
      <c r="I139" s="90">
        <v>2.2000000000000002</v>
      </c>
      <c r="J139" s="90"/>
    </row>
    <row r="140" spans="1:10" x14ac:dyDescent="0.25">
      <c r="A140" s="85">
        <v>18</v>
      </c>
      <c r="B140" s="99" t="s">
        <v>248</v>
      </c>
      <c r="C140" s="88" t="s">
        <v>235</v>
      </c>
      <c r="D140" s="88"/>
      <c r="E140" s="90">
        <v>0.4</v>
      </c>
      <c r="F140" s="90"/>
      <c r="G140" s="90">
        <v>0.4</v>
      </c>
      <c r="H140" s="90">
        <f t="shared" si="2"/>
        <v>2.7</v>
      </c>
      <c r="I140" s="90">
        <v>2.7</v>
      </c>
      <c r="J140" s="90"/>
    </row>
    <row r="141" spans="1:10" x14ac:dyDescent="0.25">
      <c r="A141" s="85">
        <v>19</v>
      </c>
      <c r="B141" s="99" t="s">
        <v>249</v>
      </c>
      <c r="C141" s="88" t="s">
        <v>235</v>
      </c>
      <c r="D141" s="88"/>
      <c r="E141" s="90">
        <v>0.4</v>
      </c>
      <c r="F141" s="90"/>
      <c r="G141" s="90">
        <v>0.4</v>
      </c>
      <c r="H141" s="90">
        <f t="shared" si="2"/>
        <v>2</v>
      </c>
      <c r="I141" s="90">
        <v>2</v>
      </c>
      <c r="J141" s="90"/>
    </row>
    <row r="142" spans="1:10" x14ac:dyDescent="0.25">
      <c r="A142" s="85">
        <v>20</v>
      </c>
      <c r="B142" s="99" t="s">
        <v>250</v>
      </c>
      <c r="C142" s="88" t="s">
        <v>235</v>
      </c>
      <c r="D142" s="88"/>
      <c r="E142" s="90">
        <v>0.3</v>
      </c>
      <c r="F142" s="90"/>
      <c r="G142" s="90">
        <v>0.3</v>
      </c>
      <c r="H142" s="90">
        <f t="shared" si="2"/>
        <v>2.9</v>
      </c>
      <c r="I142" s="90">
        <v>2.9</v>
      </c>
      <c r="J142" s="90"/>
    </row>
    <row r="143" spans="1:10" x14ac:dyDescent="0.25">
      <c r="A143" s="85">
        <v>21</v>
      </c>
      <c r="B143" s="99" t="s">
        <v>251</v>
      </c>
      <c r="C143" s="88" t="s">
        <v>252</v>
      </c>
      <c r="D143" s="88"/>
      <c r="E143" s="90">
        <v>0.4</v>
      </c>
      <c r="F143" s="90">
        <v>0.2</v>
      </c>
      <c r="G143" s="90">
        <v>0.2</v>
      </c>
      <c r="H143" s="90">
        <f t="shared" si="2"/>
        <v>3.2</v>
      </c>
      <c r="I143" s="90">
        <v>3.2</v>
      </c>
      <c r="J143" s="90"/>
    </row>
    <row r="144" spans="1:10" x14ac:dyDescent="0.25">
      <c r="A144" s="85">
        <v>22</v>
      </c>
      <c r="B144" s="99" t="s">
        <v>253</v>
      </c>
      <c r="C144" s="88" t="s">
        <v>252</v>
      </c>
      <c r="D144" s="88"/>
      <c r="E144" s="90">
        <v>0.25</v>
      </c>
      <c r="F144" s="90"/>
      <c r="G144" s="90">
        <v>0.25</v>
      </c>
      <c r="H144" s="90">
        <f t="shared" si="2"/>
        <v>1.4</v>
      </c>
      <c r="I144" s="90">
        <v>1.4</v>
      </c>
      <c r="J144" s="90"/>
    </row>
    <row r="145" spans="1:10" x14ac:dyDescent="0.25">
      <c r="A145" s="85">
        <v>23</v>
      </c>
      <c r="B145" s="99" t="s">
        <v>254</v>
      </c>
      <c r="C145" s="88" t="s">
        <v>252</v>
      </c>
      <c r="D145" s="88"/>
      <c r="E145" s="90">
        <v>0.2</v>
      </c>
      <c r="F145" s="90"/>
      <c r="G145" s="90">
        <v>0.2</v>
      </c>
      <c r="H145" s="90">
        <f t="shared" si="2"/>
        <v>1.2</v>
      </c>
      <c r="I145" s="90">
        <v>1.2</v>
      </c>
      <c r="J145" s="90"/>
    </row>
    <row r="146" spans="1:10" x14ac:dyDescent="0.25">
      <c r="A146" s="85">
        <v>24</v>
      </c>
      <c r="B146" s="99" t="s">
        <v>255</v>
      </c>
      <c r="C146" s="88" t="s">
        <v>252</v>
      </c>
      <c r="D146" s="88"/>
      <c r="E146" s="90">
        <v>0.3</v>
      </c>
      <c r="F146" s="90"/>
      <c r="G146" s="90">
        <v>0.3</v>
      </c>
      <c r="H146" s="90">
        <f t="shared" si="2"/>
        <v>2.2999999999999998</v>
      </c>
      <c r="I146" s="90">
        <v>2.2999999999999998</v>
      </c>
      <c r="J146" s="90"/>
    </row>
    <row r="147" spans="1:10" x14ac:dyDescent="0.25">
      <c r="A147" s="85">
        <v>25</v>
      </c>
      <c r="B147" s="99" t="s">
        <v>256</v>
      </c>
      <c r="C147" s="88" t="s">
        <v>252</v>
      </c>
      <c r="D147" s="88"/>
      <c r="E147" s="90">
        <v>0.3</v>
      </c>
      <c r="F147" s="90"/>
      <c r="G147" s="90">
        <v>0.3</v>
      </c>
      <c r="H147" s="90">
        <f t="shared" si="2"/>
        <v>1.4</v>
      </c>
      <c r="I147" s="90">
        <v>1.4</v>
      </c>
      <c r="J147" s="90"/>
    </row>
    <row r="148" spans="1:10" x14ac:dyDescent="0.25">
      <c r="A148" s="85">
        <v>26</v>
      </c>
      <c r="B148" s="99" t="s">
        <v>257</v>
      </c>
      <c r="C148" s="88" t="s">
        <v>252</v>
      </c>
      <c r="D148" s="88"/>
      <c r="E148" s="90">
        <v>0.32</v>
      </c>
      <c r="F148" s="90"/>
      <c r="G148" s="90">
        <v>0.32</v>
      </c>
      <c r="H148" s="90">
        <f t="shared" si="2"/>
        <v>1.1000000000000001</v>
      </c>
      <c r="I148" s="90">
        <v>1.1000000000000001</v>
      </c>
      <c r="J148" s="90"/>
    </row>
    <row r="149" spans="1:10" x14ac:dyDescent="0.25">
      <c r="A149" s="85">
        <v>27</v>
      </c>
      <c r="B149" s="99" t="s">
        <v>258</v>
      </c>
      <c r="C149" s="88" t="s">
        <v>252</v>
      </c>
      <c r="D149" s="88"/>
      <c r="E149" s="90">
        <v>0.25</v>
      </c>
      <c r="F149" s="90"/>
      <c r="G149" s="90">
        <v>0.25</v>
      </c>
      <c r="H149" s="90">
        <f t="shared" si="2"/>
        <v>1</v>
      </c>
      <c r="I149" s="90">
        <v>1</v>
      </c>
      <c r="J149" s="90"/>
    </row>
    <row r="150" spans="1:10" x14ac:dyDescent="0.25">
      <c r="A150" s="85">
        <v>28</v>
      </c>
      <c r="B150" s="99" t="s">
        <v>259</v>
      </c>
      <c r="C150" s="88" t="s">
        <v>252</v>
      </c>
      <c r="D150" s="88"/>
      <c r="E150" s="90">
        <v>0.3</v>
      </c>
      <c r="F150" s="90"/>
      <c r="G150" s="90">
        <v>0.3</v>
      </c>
      <c r="H150" s="90">
        <f t="shared" si="2"/>
        <v>1.3</v>
      </c>
      <c r="I150" s="90">
        <v>1.3</v>
      </c>
      <c r="J150" s="90"/>
    </row>
    <row r="151" spans="1:10" x14ac:dyDescent="0.25">
      <c r="A151" s="85">
        <v>29</v>
      </c>
      <c r="B151" s="99" t="s">
        <v>260</v>
      </c>
      <c r="C151" s="88" t="s">
        <v>252</v>
      </c>
      <c r="D151" s="88"/>
      <c r="E151" s="90">
        <v>0.32</v>
      </c>
      <c r="F151" s="90"/>
      <c r="G151" s="90">
        <v>0.32</v>
      </c>
      <c r="H151" s="90">
        <f t="shared" si="2"/>
        <v>1.3</v>
      </c>
      <c r="I151" s="90">
        <v>1.3</v>
      </c>
      <c r="J151" s="90"/>
    </row>
    <row r="152" spans="1:10" x14ac:dyDescent="0.25">
      <c r="A152" s="85">
        <v>30</v>
      </c>
      <c r="B152" s="99" t="s">
        <v>261</v>
      </c>
      <c r="C152" s="88" t="s">
        <v>252</v>
      </c>
      <c r="D152" s="88"/>
      <c r="E152" s="90">
        <v>0.3</v>
      </c>
      <c r="F152" s="90"/>
      <c r="G152" s="90">
        <v>0.3</v>
      </c>
      <c r="H152" s="90">
        <f t="shared" si="2"/>
        <v>1.2</v>
      </c>
      <c r="I152" s="90">
        <v>1.2</v>
      </c>
      <c r="J152" s="90"/>
    </row>
    <row r="153" spans="1:10" x14ac:dyDescent="0.25">
      <c r="A153" s="85">
        <v>31</v>
      </c>
      <c r="B153" s="99" t="s">
        <v>262</v>
      </c>
      <c r="C153" s="88" t="s">
        <v>252</v>
      </c>
      <c r="D153" s="88"/>
      <c r="E153" s="90">
        <v>0.4</v>
      </c>
      <c r="F153" s="90"/>
      <c r="G153" s="90">
        <v>0.4</v>
      </c>
      <c r="H153" s="90">
        <f t="shared" si="2"/>
        <v>2.8</v>
      </c>
      <c r="I153" s="90">
        <v>2.8</v>
      </c>
      <c r="J153" s="90"/>
    </row>
    <row r="154" spans="1:10" x14ac:dyDescent="0.25">
      <c r="A154" s="85">
        <v>32</v>
      </c>
      <c r="B154" s="99" t="s">
        <v>263</v>
      </c>
      <c r="C154" s="88" t="s">
        <v>252</v>
      </c>
      <c r="D154" s="88"/>
      <c r="E154" s="90">
        <v>0.34</v>
      </c>
      <c r="F154" s="90"/>
      <c r="G154" s="90">
        <v>0.34</v>
      </c>
      <c r="H154" s="90">
        <f t="shared" si="2"/>
        <v>1.6</v>
      </c>
      <c r="I154" s="90">
        <v>1.6</v>
      </c>
      <c r="J154" s="90"/>
    </row>
    <row r="155" spans="1:10" x14ac:dyDescent="0.25">
      <c r="A155" s="85">
        <v>33</v>
      </c>
      <c r="B155" s="99" t="s">
        <v>264</v>
      </c>
      <c r="C155" s="88" t="s">
        <v>252</v>
      </c>
      <c r="D155" s="88"/>
      <c r="E155" s="90">
        <v>0.3</v>
      </c>
      <c r="F155" s="90"/>
      <c r="G155" s="90">
        <v>0.3</v>
      </c>
      <c r="H155" s="90">
        <f t="shared" si="2"/>
        <v>1.2</v>
      </c>
      <c r="I155" s="90">
        <v>1.2</v>
      </c>
      <c r="J155" s="90"/>
    </row>
    <row r="156" spans="1:10" x14ac:dyDescent="0.25">
      <c r="A156" s="85">
        <v>34</v>
      </c>
      <c r="B156" s="99" t="s">
        <v>265</v>
      </c>
      <c r="C156" s="88" t="s">
        <v>252</v>
      </c>
      <c r="D156" s="88"/>
      <c r="E156" s="90">
        <v>0.3</v>
      </c>
      <c r="F156" s="90"/>
      <c r="G156" s="90">
        <v>0.3</v>
      </c>
      <c r="H156" s="90">
        <f t="shared" si="2"/>
        <v>2.1</v>
      </c>
      <c r="I156" s="90">
        <v>2.1</v>
      </c>
      <c r="J156" s="90"/>
    </row>
    <row r="157" spans="1:10" x14ac:dyDescent="0.25">
      <c r="A157" s="85">
        <v>35</v>
      </c>
      <c r="B157" s="99" t="s">
        <v>236</v>
      </c>
      <c r="C157" s="88" t="s">
        <v>266</v>
      </c>
      <c r="D157" s="88"/>
      <c r="E157" s="90">
        <v>0.2</v>
      </c>
      <c r="F157" s="90"/>
      <c r="G157" s="90">
        <v>0.2</v>
      </c>
      <c r="H157" s="90">
        <f t="shared" si="2"/>
        <v>2.9</v>
      </c>
      <c r="I157" s="90">
        <v>2.9</v>
      </c>
      <c r="J157" s="90"/>
    </row>
    <row r="158" spans="1:10" x14ac:dyDescent="0.25">
      <c r="A158" s="85">
        <v>36</v>
      </c>
      <c r="B158" s="99" t="s">
        <v>267</v>
      </c>
      <c r="C158" s="88" t="s">
        <v>266</v>
      </c>
      <c r="D158" s="88"/>
      <c r="E158" s="90">
        <v>0.24</v>
      </c>
      <c r="F158" s="90"/>
      <c r="G158" s="90">
        <v>0.24</v>
      </c>
      <c r="H158" s="90">
        <f t="shared" si="2"/>
        <v>2.2999999999999998</v>
      </c>
      <c r="I158" s="90">
        <v>2.2999999999999998</v>
      </c>
      <c r="J158" s="90"/>
    </row>
    <row r="159" spans="1:10" x14ac:dyDescent="0.25">
      <c r="A159" s="85">
        <v>37</v>
      </c>
      <c r="B159" s="99" t="s">
        <v>268</v>
      </c>
      <c r="C159" s="88" t="s">
        <v>266</v>
      </c>
      <c r="D159" s="88"/>
      <c r="E159" s="90">
        <v>0.35</v>
      </c>
      <c r="F159" s="90"/>
      <c r="G159" s="90">
        <v>0.35</v>
      </c>
      <c r="H159" s="90">
        <f t="shared" si="2"/>
        <v>3.5</v>
      </c>
      <c r="I159" s="90">
        <v>3.5</v>
      </c>
      <c r="J159" s="90"/>
    </row>
    <row r="160" spans="1:10" x14ac:dyDescent="0.25">
      <c r="A160" s="85">
        <v>38</v>
      </c>
      <c r="B160" s="99" t="s">
        <v>269</v>
      </c>
      <c r="C160" s="88" t="s">
        <v>266</v>
      </c>
      <c r="D160" s="88"/>
      <c r="E160" s="90">
        <v>0.4</v>
      </c>
      <c r="F160" s="90"/>
      <c r="G160" s="90">
        <v>0.4</v>
      </c>
      <c r="H160" s="90">
        <f t="shared" si="2"/>
        <v>3.4</v>
      </c>
      <c r="I160" s="90">
        <v>3.4</v>
      </c>
      <c r="J160" s="90"/>
    </row>
    <row r="161" spans="1:10" x14ac:dyDescent="0.25">
      <c r="A161" s="85">
        <v>39</v>
      </c>
      <c r="B161" s="99" t="s">
        <v>270</v>
      </c>
      <c r="C161" s="88" t="s">
        <v>266</v>
      </c>
      <c r="D161" s="88"/>
      <c r="E161" s="90">
        <v>0.3</v>
      </c>
      <c r="F161" s="90"/>
      <c r="G161" s="90">
        <v>0.3</v>
      </c>
      <c r="H161" s="90">
        <f t="shared" si="2"/>
        <v>3.3</v>
      </c>
      <c r="I161" s="90">
        <v>3.3</v>
      </c>
      <c r="J161" s="90"/>
    </row>
    <row r="162" spans="1:10" x14ac:dyDescent="0.25">
      <c r="A162" s="85">
        <v>40</v>
      </c>
      <c r="B162" s="99" t="s">
        <v>271</v>
      </c>
      <c r="C162" s="88" t="s">
        <v>266</v>
      </c>
      <c r="D162" s="88"/>
      <c r="E162" s="90">
        <v>0.3</v>
      </c>
      <c r="F162" s="90"/>
      <c r="G162" s="90">
        <v>0.3</v>
      </c>
      <c r="H162" s="90">
        <f t="shared" si="2"/>
        <v>1.8</v>
      </c>
      <c r="I162" s="90">
        <v>1.8</v>
      </c>
      <c r="J162" s="90"/>
    </row>
    <row r="163" spans="1:10" x14ac:dyDescent="0.25">
      <c r="A163" s="85">
        <v>41</v>
      </c>
      <c r="B163" s="99" t="s">
        <v>272</v>
      </c>
      <c r="C163" s="88" t="s">
        <v>266</v>
      </c>
      <c r="D163" s="88"/>
      <c r="E163" s="90">
        <v>0.35</v>
      </c>
      <c r="F163" s="90"/>
      <c r="G163" s="90">
        <v>0.35</v>
      </c>
      <c r="H163" s="90">
        <f t="shared" si="2"/>
        <v>3.2</v>
      </c>
      <c r="I163" s="90">
        <v>3.2</v>
      </c>
      <c r="J163" s="90"/>
    </row>
    <row r="164" spans="1:10" x14ac:dyDescent="0.25">
      <c r="A164" s="85">
        <v>42</v>
      </c>
      <c r="B164" s="99" t="s">
        <v>273</v>
      </c>
      <c r="C164" s="88" t="s">
        <v>266</v>
      </c>
      <c r="D164" s="88"/>
      <c r="E164" s="90">
        <v>0.32</v>
      </c>
      <c r="F164" s="90"/>
      <c r="G164" s="90">
        <v>0.32</v>
      </c>
      <c r="H164" s="90">
        <f t="shared" si="2"/>
        <v>2.2999999999999998</v>
      </c>
      <c r="I164" s="90">
        <v>2.2999999999999998</v>
      </c>
      <c r="J164" s="90"/>
    </row>
    <row r="165" spans="1:10" x14ac:dyDescent="0.25">
      <c r="A165" s="85">
        <v>43</v>
      </c>
      <c r="B165" s="99" t="s">
        <v>274</v>
      </c>
      <c r="C165" s="88" t="s">
        <v>266</v>
      </c>
      <c r="D165" s="88"/>
      <c r="E165" s="90">
        <v>0.25</v>
      </c>
      <c r="F165" s="90"/>
      <c r="G165" s="90">
        <v>0.25</v>
      </c>
      <c r="H165" s="90">
        <f t="shared" si="2"/>
        <v>2.5</v>
      </c>
      <c r="I165" s="90">
        <v>2.5</v>
      </c>
      <c r="J165" s="90"/>
    </row>
    <row r="166" spans="1:10" x14ac:dyDescent="0.25">
      <c r="A166" s="85"/>
      <c r="B166" s="87" t="s">
        <v>24</v>
      </c>
      <c r="C166" s="95">
        <v>27</v>
      </c>
      <c r="D166" s="88"/>
      <c r="E166" s="90"/>
      <c r="F166" s="90"/>
      <c r="G166" s="90"/>
      <c r="H166" s="90"/>
      <c r="I166" s="90"/>
      <c r="J166" s="90"/>
    </row>
    <row r="167" spans="1:10" x14ac:dyDescent="0.25">
      <c r="A167" s="85">
        <v>44</v>
      </c>
      <c r="B167" s="88" t="s">
        <v>868</v>
      </c>
      <c r="C167" s="88" t="s">
        <v>869</v>
      </c>
      <c r="D167" s="88">
        <v>2018</v>
      </c>
      <c r="E167" s="90">
        <v>0.5</v>
      </c>
      <c r="F167" s="90"/>
      <c r="G167" s="90"/>
      <c r="H167" s="90">
        <v>5</v>
      </c>
      <c r="I167" s="90">
        <v>5</v>
      </c>
      <c r="J167" s="118"/>
    </row>
    <row r="168" spans="1:10" x14ac:dyDescent="0.25">
      <c r="A168" s="85">
        <v>45</v>
      </c>
      <c r="B168" s="88" t="s">
        <v>870</v>
      </c>
      <c r="C168" s="88" t="s">
        <v>862</v>
      </c>
      <c r="D168" s="88">
        <v>2018</v>
      </c>
      <c r="E168" s="90">
        <v>1</v>
      </c>
      <c r="F168" s="90">
        <v>1</v>
      </c>
      <c r="G168" s="90"/>
      <c r="H168" s="90">
        <v>3</v>
      </c>
      <c r="I168" s="111">
        <v>3</v>
      </c>
      <c r="J168" s="118"/>
    </row>
    <row r="169" spans="1:10" x14ac:dyDescent="0.25">
      <c r="A169" s="85">
        <v>46</v>
      </c>
      <c r="B169" s="88" t="s">
        <v>871</v>
      </c>
      <c r="C169" s="88" t="s">
        <v>862</v>
      </c>
      <c r="D169" s="88">
        <v>2006</v>
      </c>
      <c r="E169" s="90">
        <v>1.5</v>
      </c>
      <c r="F169" s="90">
        <v>1.5</v>
      </c>
      <c r="G169" s="90"/>
      <c r="H169" s="90">
        <v>2.5</v>
      </c>
      <c r="I169" s="119">
        <v>2.54</v>
      </c>
      <c r="J169" s="118"/>
    </row>
    <row r="170" spans="1:10" x14ac:dyDescent="0.25">
      <c r="A170" s="85">
        <v>47</v>
      </c>
      <c r="B170" s="88" t="s">
        <v>872</v>
      </c>
      <c r="C170" s="88" t="s">
        <v>862</v>
      </c>
      <c r="D170" s="88"/>
      <c r="E170" s="90"/>
      <c r="F170" s="90"/>
      <c r="G170" s="90"/>
      <c r="H170" s="90">
        <v>3</v>
      </c>
      <c r="I170" s="90">
        <v>3</v>
      </c>
      <c r="J170" s="118"/>
    </row>
    <row r="171" spans="1:10" x14ac:dyDescent="0.25">
      <c r="A171" s="85">
        <v>48</v>
      </c>
      <c r="B171" s="88" t="s">
        <v>873</v>
      </c>
      <c r="C171" s="88" t="s">
        <v>91</v>
      </c>
      <c r="D171" s="88">
        <v>2014</v>
      </c>
      <c r="E171" s="90">
        <v>0.8</v>
      </c>
      <c r="F171" s="90">
        <v>0.6</v>
      </c>
      <c r="G171" s="90">
        <v>0.2</v>
      </c>
      <c r="H171" s="90">
        <v>9</v>
      </c>
      <c r="I171" s="90">
        <v>5</v>
      </c>
      <c r="J171" s="118"/>
    </row>
    <row r="172" spans="1:10" x14ac:dyDescent="0.25">
      <c r="A172" s="85">
        <v>49</v>
      </c>
      <c r="B172" s="88" t="s">
        <v>108</v>
      </c>
      <c r="C172" s="88" t="s">
        <v>109</v>
      </c>
      <c r="D172" s="88">
        <v>2015</v>
      </c>
      <c r="E172" s="90">
        <v>0.12</v>
      </c>
      <c r="F172" s="90">
        <v>0.12</v>
      </c>
      <c r="G172" s="90">
        <v>0</v>
      </c>
      <c r="H172" s="90">
        <v>3</v>
      </c>
      <c r="I172" s="90">
        <v>3</v>
      </c>
      <c r="J172" s="118"/>
    </row>
    <row r="173" spans="1:10" x14ac:dyDescent="0.25">
      <c r="A173" s="85">
        <v>50</v>
      </c>
      <c r="B173" s="88" t="s">
        <v>42</v>
      </c>
      <c r="C173" s="88" t="s">
        <v>109</v>
      </c>
      <c r="D173" s="88">
        <v>2015</v>
      </c>
      <c r="E173" s="90">
        <v>0.1</v>
      </c>
      <c r="F173" s="90">
        <v>0.1</v>
      </c>
      <c r="G173" s="90">
        <v>0</v>
      </c>
      <c r="H173" s="90">
        <v>3.5</v>
      </c>
      <c r="I173" s="90">
        <v>3.5</v>
      </c>
      <c r="J173" s="118"/>
    </row>
    <row r="174" spans="1:10" x14ac:dyDescent="0.25">
      <c r="A174" s="85">
        <v>51</v>
      </c>
      <c r="B174" s="88" t="s">
        <v>874</v>
      </c>
      <c r="C174" s="88" t="s">
        <v>109</v>
      </c>
      <c r="D174" s="88">
        <v>2016</v>
      </c>
      <c r="E174" s="90">
        <v>0.28000000000000003</v>
      </c>
      <c r="F174" s="90">
        <v>0.28000000000000003</v>
      </c>
      <c r="G174" s="90">
        <v>0</v>
      </c>
      <c r="H174" s="90">
        <v>4</v>
      </c>
      <c r="I174" s="90">
        <v>4</v>
      </c>
      <c r="J174" s="118"/>
    </row>
    <row r="175" spans="1:10" x14ac:dyDescent="0.25">
      <c r="A175" s="85">
        <v>52</v>
      </c>
      <c r="B175" s="88" t="s">
        <v>875</v>
      </c>
      <c r="C175" s="88" t="s">
        <v>109</v>
      </c>
      <c r="D175" s="88">
        <v>2016</v>
      </c>
      <c r="E175" s="90">
        <v>0.4</v>
      </c>
      <c r="F175" s="90">
        <v>0.15</v>
      </c>
      <c r="G175" s="90">
        <v>0.25</v>
      </c>
      <c r="H175" s="90"/>
      <c r="I175" s="90">
        <v>5</v>
      </c>
      <c r="J175" s="118"/>
    </row>
    <row r="176" spans="1:10" x14ac:dyDescent="0.25">
      <c r="A176" s="85">
        <v>53</v>
      </c>
      <c r="B176" s="88" t="s">
        <v>876</v>
      </c>
      <c r="C176" s="88" t="s">
        <v>110</v>
      </c>
      <c r="D176" s="88"/>
      <c r="E176" s="90">
        <v>0.4</v>
      </c>
      <c r="F176" s="90"/>
      <c r="G176" s="90">
        <v>0.4</v>
      </c>
      <c r="H176" s="90"/>
      <c r="I176" s="90"/>
      <c r="J176" s="118"/>
    </row>
    <row r="177" spans="1:10" x14ac:dyDescent="0.25">
      <c r="A177" s="85">
        <v>54</v>
      </c>
      <c r="B177" s="88" t="s">
        <v>111</v>
      </c>
      <c r="C177" s="88" t="s">
        <v>112</v>
      </c>
      <c r="D177" s="88">
        <v>2016</v>
      </c>
      <c r="E177" s="90">
        <v>0.4</v>
      </c>
      <c r="F177" s="90">
        <v>0.12</v>
      </c>
      <c r="G177" s="90">
        <v>0.4</v>
      </c>
      <c r="H177" s="90"/>
      <c r="I177" s="90"/>
      <c r="J177" s="118"/>
    </row>
    <row r="178" spans="1:10" x14ac:dyDescent="0.25">
      <c r="A178" s="85">
        <v>55</v>
      </c>
      <c r="B178" s="88" t="s">
        <v>877</v>
      </c>
      <c r="C178" s="88" t="s">
        <v>113</v>
      </c>
      <c r="D178" s="88">
        <v>2016</v>
      </c>
      <c r="E178" s="90">
        <v>0.14000000000000001</v>
      </c>
      <c r="F178" s="90">
        <v>0.14000000000000001</v>
      </c>
      <c r="G178" s="90">
        <v>0</v>
      </c>
      <c r="H178" s="90">
        <v>2</v>
      </c>
      <c r="I178" s="90">
        <v>2</v>
      </c>
      <c r="J178" s="118"/>
    </row>
    <row r="179" spans="1:10" x14ac:dyDescent="0.25">
      <c r="A179" s="85">
        <v>56</v>
      </c>
      <c r="B179" s="88" t="s">
        <v>878</v>
      </c>
      <c r="C179" s="88" t="s">
        <v>113</v>
      </c>
      <c r="D179" s="88">
        <v>2016</v>
      </c>
      <c r="E179" s="90">
        <v>0.13</v>
      </c>
      <c r="F179" s="90">
        <v>0.13</v>
      </c>
      <c r="G179" s="90">
        <v>0</v>
      </c>
      <c r="H179" s="90">
        <v>3.5</v>
      </c>
      <c r="I179" s="90">
        <v>3.5</v>
      </c>
      <c r="J179" s="118"/>
    </row>
    <row r="180" spans="1:10" x14ac:dyDescent="0.25">
      <c r="A180" s="85">
        <v>57</v>
      </c>
      <c r="B180" s="115" t="s">
        <v>275</v>
      </c>
      <c r="C180" s="88" t="s">
        <v>235</v>
      </c>
      <c r="D180" s="88"/>
      <c r="E180" s="90">
        <v>0.4</v>
      </c>
      <c r="F180" s="90"/>
      <c r="G180" s="90">
        <v>0.4</v>
      </c>
      <c r="H180" s="90">
        <f>I180</f>
        <v>2</v>
      </c>
      <c r="I180" s="90">
        <v>2</v>
      </c>
      <c r="J180" s="118"/>
    </row>
    <row r="181" spans="1:10" x14ac:dyDescent="0.25">
      <c r="A181" s="85">
        <v>58</v>
      </c>
      <c r="B181" s="115" t="s">
        <v>276</v>
      </c>
      <c r="C181" s="88" t="s">
        <v>235</v>
      </c>
      <c r="D181" s="88"/>
      <c r="E181" s="90">
        <v>0.4</v>
      </c>
      <c r="F181" s="90"/>
      <c r="G181" s="90">
        <v>0.4</v>
      </c>
      <c r="H181" s="90">
        <f t="shared" ref="H181:H193" si="3">I181</f>
        <v>2</v>
      </c>
      <c r="I181" s="90">
        <v>2</v>
      </c>
      <c r="J181" s="118"/>
    </row>
    <row r="182" spans="1:10" x14ac:dyDescent="0.25">
      <c r="A182" s="85">
        <v>59</v>
      </c>
      <c r="B182" s="115" t="s">
        <v>277</v>
      </c>
      <c r="C182" s="88" t="s">
        <v>235</v>
      </c>
      <c r="D182" s="88"/>
      <c r="E182" s="90">
        <v>0.3</v>
      </c>
      <c r="F182" s="90"/>
      <c r="G182" s="90">
        <v>0.3</v>
      </c>
      <c r="H182" s="90">
        <f t="shared" si="3"/>
        <v>1.2</v>
      </c>
      <c r="I182" s="90">
        <v>1.2</v>
      </c>
      <c r="J182" s="118"/>
    </row>
    <row r="183" spans="1:10" x14ac:dyDescent="0.25">
      <c r="A183" s="85">
        <v>60</v>
      </c>
      <c r="B183" s="115" t="s">
        <v>278</v>
      </c>
      <c r="C183" s="88" t="s">
        <v>252</v>
      </c>
      <c r="D183" s="88"/>
      <c r="E183" s="90">
        <v>0.3</v>
      </c>
      <c r="F183" s="90"/>
      <c r="G183" s="90">
        <v>0.3</v>
      </c>
      <c r="H183" s="90">
        <f t="shared" si="3"/>
        <v>1.4</v>
      </c>
      <c r="I183" s="90">
        <v>1.4</v>
      </c>
      <c r="J183" s="118"/>
    </row>
    <row r="184" spans="1:10" x14ac:dyDescent="0.25">
      <c r="A184" s="85">
        <v>61</v>
      </c>
      <c r="B184" s="115" t="s">
        <v>279</v>
      </c>
      <c r="C184" s="88" t="s">
        <v>252</v>
      </c>
      <c r="D184" s="88"/>
      <c r="E184" s="90">
        <v>0.3</v>
      </c>
      <c r="F184" s="90"/>
      <c r="G184" s="90">
        <v>0.3</v>
      </c>
      <c r="H184" s="90">
        <f t="shared" si="3"/>
        <v>2.1</v>
      </c>
      <c r="I184" s="90">
        <v>2.1</v>
      </c>
      <c r="J184" s="118"/>
    </row>
    <row r="185" spans="1:10" x14ac:dyDescent="0.25">
      <c r="A185" s="85">
        <v>62</v>
      </c>
      <c r="B185" s="99" t="s">
        <v>280</v>
      </c>
      <c r="C185" s="88" t="s">
        <v>266</v>
      </c>
      <c r="D185" s="88"/>
      <c r="E185" s="90">
        <v>0.2</v>
      </c>
      <c r="F185" s="90"/>
      <c r="G185" s="90">
        <v>0.2</v>
      </c>
      <c r="H185" s="90">
        <f t="shared" si="3"/>
        <v>2.9</v>
      </c>
      <c r="I185" s="90">
        <v>2.9</v>
      </c>
      <c r="J185" s="118"/>
    </row>
    <row r="186" spans="1:10" x14ac:dyDescent="0.25">
      <c r="A186" s="85">
        <v>63</v>
      </c>
      <c r="B186" s="99" t="s">
        <v>281</v>
      </c>
      <c r="C186" s="88" t="s">
        <v>266</v>
      </c>
      <c r="D186" s="88"/>
      <c r="E186" s="90">
        <v>0.24</v>
      </c>
      <c r="F186" s="90"/>
      <c r="G186" s="90">
        <v>0.24</v>
      </c>
      <c r="H186" s="90">
        <f t="shared" si="3"/>
        <v>2.2999999999999998</v>
      </c>
      <c r="I186" s="90">
        <v>2.2999999999999998</v>
      </c>
      <c r="J186" s="118"/>
    </row>
    <row r="187" spans="1:10" x14ac:dyDescent="0.25">
      <c r="A187" s="85">
        <v>64</v>
      </c>
      <c r="B187" s="99" t="s">
        <v>282</v>
      </c>
      <c r="C187" s="88" t="s">
        <v>266</v>
      </c>
      <c r="D187" s="88"/>
      <c r="E187" s="90">
        <v>0.35</v>
      </c>
      <c r="F187" s="90"/>
      <c r="G187" s="90">
        <v>0.35</v>
      </c>
      <c r="H187" s="90">
        <f t="shared" si="3"/>
        <v>3.5</v>
      </c>
      <c r="I187" s="90">
        <v>3.5</v>
      </c>
      <c r="J187" s="118"/>
    </row>
    <row r="188" spans="1:10" x14ac:dyDescent="0.25">
      <c r="A188" s="85">
        <v>65</v>
      </c>
      <c r="B188" s="99" t="s">
        <v>283</v>
      </c>
      <c r="C188" s="88" t="s">
        <v>266</v>
      </c>
      <c r="D188" s="88"/>
      <c r="E188" s="90">
        <v>0.4</v>
      </c>
      <c r="F188" s="90"/>
      <c r="G188" s="90">
        <v>0.4</v>
      </c>
      <c r="H188" s="90">
        <f t="shared" si="3"/>
        <v>3.4</v>
      </c>
      <c r="I188" s="90">
        <v>3.4</v>
      </c>
      <c r="J188" s="118"/>
    </row>
    <row r="189" spans="1:10" x14ac:dyDescent="0.25">
      <c r="A189" s="85">
        <v>66</v>
      </c>
      <c r="B189" s="99" t="s">
        <v>284</v>
      </c>
      <c r="C189" s="88" t="s">
        <v>266</v>
      </c>
      <c r="D189" s="88"/>
      <c r="E189" s="90">
        <v>0.3</v>
      </c>
      <c r="F189" s="90"/>
      <c r="G189" s="90">
        <v>0.3</v>
      </c>
      <c r="H189" s="90">
        <f t="shared" si="3"/>
        <v>3.3</v>
      </c>
      <c r="I189" s="90">
        <v>3.3</v>
      </c>
      <c r="J189" s="118"/>
    </row>
    <row r="190" spans="1:10" x14ac:dyDescent="0.25">
      <c r="A190" s="85">
        <v>67</v>
      </c>
      <c r="B190" s="99" t="s">
        <v>285</v>
      </c>
      <c r="C190" s="88" t="s">
        <v>266</v>
      </c>
      <c r="D190" s="88"/>
      <c r="E190" s="90">
        <v>0.3</v>
      </c>
      <c r="F190" s="90"/>
      <c r="G190" s="90">
        <v>0.3</v>
      </c>
      <c r="H190" s="90">
        <f t="shared" si="3"/>
        <v>1.8</v>
      </c>
      <c r="I190" s="90">
        <v>1.8</v>
      </c>
      <c r="J190" s="118"/>
    </row>
    <row r="191" spans="1:10" x14ac:dyDescent="0.25">
      <c r="A191" s="85">
        <v>68</v>
      </c>
      <c r="B191" s="99" t="s">
        <v>286</v>
      </c>
      <c r="C191" s="88" t="s">
        <v>266</v>
      </c>
      <c r="D191" s="88"/>
      <c r="E191" s="90">
        <v>0.35</v>
      </c>
      <c r="F191" s="90"/>
      <c r="G191" s="90">
        <v>0.35</v>
      </c>
      <c r="H191" s="90">
        <f t="shared" si="3"/>
        <v>3.2</v>
      </c>
      <c r="I191" s="90">
        <v>3.2</v>
      </c>
      <c r="J191" s="118"/>
    </row>
    <row r="192" spans="1:10" x14ac:dyDescent="0.25">
      <c r="A192" s="85">
        <v>69</v>
      </c>
      <c r="B192" s="99" t="s">
        <v>287</v>
      </c>
      <c r="C192" s="88" t="s">
        <v>266</v>
      </c>
      <c r="D192" s="88"/>
      <c r="E192" s="90">
        <v>0.32</v>
      </c>
      <c r="F192" s="90"/>
      <c r="G192" s="90">
        <v>0.32</v>
      </c>
      <c r="H192" s="90">
        <f t="shared" si="3"/>
        <v>2.2999999999999998</v>
      </c>
      <c r="I192" s="90">
        <v>2.2999999999999998</v>
      </c>
      <c r="J192" s="118"/>
    </row>
    <row r="193" spans="1:10" x14ac:dyDescent="0.25">
      <c r="A193" s="85">
        <v>70</v>
      </c>
      <c r="B193" s="99" t="s">
        <v>288</v>
      </c>
      <c r="C193" s="88" t="s">
        <v>266</v>
      </c>
      <c r="D193" s="88"/>
      <c r="E193" s="90">
        <v>0.25</v>
      </c>
      <c r="F193" s="90"/>
      <c r="G193" s="90">
        <v>0.25</v>
      </c>
      <c r="H193" s="90">
        <f t="shared" si="3"/>
        <v>2.5</v>
      </c>
      <c r="I193" s="90">
        <v>2.5</v>
      </c>
      <c r="J193" s="118"/>
    </row>
    <row r="194" spans="1:10" s="94" customFormat="1" x14ac:dyDescent="0.25">
      <c r="A194" s="92" t="s">
        <v>26</v>
      </c>
      <c r="B194" s="84" t="s">
        <v>903</v>
      </c>
      <c r="C194" s="83">
        <f>A216+A219+A287</f>
        <v>87</v>
      </c>
      <c r="D194" s="84"/>
      <c r="E194" s="93"/>
      <c r="F194" s="93"/>
      <c r="G194" s="93"/>
      <c r="H194" s="93"/>
      <c r="I194" s="93"/>
      <c r="J194" s="93"/>
    </row>
    <row r="195" spans="1:10" x14ac:dyDescent="0.25">
      <c r="A195" s="85"/>
      <c r="B195" s="86" t="s">
        <v>22</v>
      </c>
      <c r="C195" s="95">
        <v>3</v>
      </c>
      <c r="D195" s="88"/>
      <c r="E195" s="90"/>
      <c r="F195" s="90"/>
      <c r="G195" s="90"/>
      <c r="H195" s="90"/>
      <c r="I195" s="90"/>
      <c r="J195" s="90"/>
    </row>
    <row r="196" spans="1:10" x14ac:dyDescent="0.25">
      <c r="A196" s="112">
        <v>1</v>
      </c>
      <c r="B196" s="99" t="s">
        <v>289</v>
      </c>
      <c r="C196" s="88" t="s">
        <v>904</v>
      </c>
      <c r="D196" s="88">
        <v>2015</v>
      </c>
      <c r="E196" s="90"/>
      <c r="F196" s="90"/>
      <c r="G196" s="90"/>
      <c r="H196" s="90">
        <v>3.5</v>
      </c>
      <c r="I196" s="90">
        <v>3.5</v>
      </c>
      <c r="J196" s="90"/>
    </row>
    <row r="197" spans="1:10" x14ac:dyDescent="0.25">
      <c r="A197" s="112">
        <v>2</v>
      </c>
      <c r="B197" s="99" t="s">
        <v>290</v>
      </c>
      <c r="C197" s="88" t="s">
        <v>879</v>
      </c>
      <c r="D197" s="88">
        <v>2012</v>
      </c>
      <c r="E197" s="90"/>
      <c r="F197" s="90"/>
      <c r="G197" s="90"/>
      <c r="H197" s="90">
        <v>6</v>
      </c>
      <c r="I197" s="90">
        <v>0.1</v>
      </c>
      <c r="J197" s="90"/>
    </row>
    <row r="198" spans="1:10" x14ac:dyDescent="0.25">
      <c r="A198" s="112">
        <v>3</v>
      </c>
      <c r="B198" s="99" t="s">
        <v>291</v>
      </c>
      <c r="C198" s="88" t="s">
        <v>650</v>
      </c>
      <c r="D198" s="88"/>
      <c r="E198" s="90"/>
      <c r="F198" s="90"/>
      <c r="G198" s="90"/>
      <c r="H198" s="90">
        <v>3.5</v>
      </c>
      <c r="I198" s="90">
        <v>3.5</v>
      </c>
      <c r="J198" s="90"/>
    </row>
    <row r="199" spans="1:10" x14ac:dyDescent="0.25">
      <c r="A199" s="85"/>
      <c r="B199" s="86" t="s">
        <v>24</v>
      </c>
      <c r="C199" s="95">
        <v>17</v>
      </c>
      <c r="D199" s="88"/>
      <c r="E199" s="90"/>
      <c r="F199" s="90"/>
      <c r="G199" s="90"/>
      <c r="H199" s="90"/>
      <c r="I199" s="90"/>
      <c r="J199" s="90"/>
    </row>
    <row r="200" spans="1:10" x14ac:dyDescent="0.25">
      <c r="A200" s="85">
        <v>4</v>
      </c>
      <c r="B200" s="115" t="s">
        <v>293</v>
      </c>
      <c r="C200" s="88" t="s">
        <v>905</v>
      </c>
      <c r="D200" s="88">
        <v>2008</v>
      </c>
      <c r="E200" s="90">
        <v>0.25</v>
      </c>
      <c r="F200" s="90">
        <v>0.09</v>
      </c>
      <c r="G200" s="90">
        <v>0.16</v>
      </c>
      <c r="H200" s="90">
        <v>2.5</v>
      </c>
      <c r="I200" s="90">
        <v>2</v>
      </c>
      <c r="J200" s="111"/>
    </row>
    <row r="201" spans="1:10" x14ac:dyDescent="0.25">
      <c r="A201" s="85">
        <v>5</v>
      </c>
      <c r="B201" s="115" t="s">
        <v>294</v>
      </c>
      <c r="C201" s="88" t="s">
        <v>905</v>
      </c>
      <c r="D201" s="88"/>
      <c r="E201" s="90">
        <v>0.5</v>
      </c>
      <c r="F201" s="90">
        <v>0</v>
      </c>
      <c r="G201" s="90">
        <v>0.5</v>
      </c>
      <c r="H201" s="90">
        <v>1</v>
      </c>
      <c r="I201" s="90">
        <v>0.5</v>
      </c>
      <c r="J201" s="111"/>
    </row>
    <row r="202" spans="1:10" x14ac:dyDescent="0.25">
      <c r="A202" s="85">
        <v>6</v>
      </c>
      <c r="B202" s="115" t="s">
        <v>295</v>
      </c>
      <c r="C202" s="88" t="s">
        <v>650</v>
      </c>
      <c r="D202" s="88"/>
      <c r="E202" s="90">
        <v>2</v>
      </c>
      <c r="F202" s="90">
        <v>0</v>
      </c>
      <c r="G202" s="90">
        <v>2</v>
      </c>
      <c r="H202" s="90">
        <v>5</v>
      </c>
      <c r="I202" s="90">
        <v>0</v>
      </c>
      <c r="J202" s="111"/>
    </row>
    <row r="203" spans="1:10" x14ac:dyDescent="0.25">
      <c r="A203" s="85">
        <v>7</v>
      </c>
      <c r="B203" s="115" t="s">
        <v>296</v>
      </c>
      <c r="C203" s="88" t="s">
        <v>297</v>
      </c>
      <c r="D203" s="88">
        <v>2004</v>
      </c>
      <c r="E203" s="90">
        <v>1.5</v>
      </c>
      <c r="F203" s="90">
        <v>1.5</v>
      </c>
      <c r="G203" s="90">
        <v>0</v>
      </c>
      <c r="H203" s="90">
        <v>7</v>
      </c>
      <c r="I203" s="90">
        <v>0</v>
      </c>
      <c r="J203" s="111"/>
    </row>
    <row r="204" spans="1:10" x14ac:dyDescent="0.25">
      <c r="A204" s="85">
        <v>8</v>
      </c>
      <c r="B204" s="115" t="s">
        <v>298</v>
      </c>
      <c r="C204" s="88" t="s">
        <v>297</v>
      </c>
      <c r="D204" s="88">
        <v>2008</v>
      </c>
      <c r="E204" s="90">
        <v>0.85</v>
      </c>
      <c r="F204" s="90">
        <v>0.85</v>
      </c>
      <c r="G204" s="90">
        <v>0</v>
      </c>
      <c r="H204" s="90">
        <v>6</v>
      </c>
      <c r="I204" s="90">
        <v>0</v>
      </c>
      <c r="J204" s="111"/>
    </row>
    <row r="205" spans="1:10" x14ac:dyDescent="0.25">
      <c r="A205" s="85">
        <v>9</v>
      </c>
      <c r="B205" s="115" t="s">
        <v>299</v>
      </c>
      <c r="C205" s="88" t="s">
        <v>297</v>
      </c>
      <c r="D205" s="88">
        <v>2014</v>
      </c>
      <c r="E205" s="90">
        <v>0.5</v>
      </c>
      <c r="F205" s="90">
        <v>0.5</v>
      </c>
      <c r="G205" s="90">
        <v>0</v>
      </c>
      <c r="H205" s="90">
        <v>15.2</v>
      </c>
      <c r="I205" s="90">
        <v>15</v>
      </c>
      <c r="J205" s="111"/>
    </row>
    <row r="206" spans="1:10" x14ac:dyDescent="0.25">
      <c r="A206" s="85">
        <v>10</v>
      </c>
      <c r="B206" s="115" t="s">
        <v>300</v>
      </c>
      <c r="C206" s="88" t="s">
        <v>297</v>
      </c>
      <c r="D206" s="88"/>
      <c r="E206" s="90">
        <v>0.3</v>
      </c>
      <c r="F206" s="90">
        <v>0</v>
      </c>
      <c r="G206" s="90">
        <v>0.3</v>
      </c>
      <c r="H206" s="90">
        <v>3</v>
      </c>
      <c r="I206" s="90">
        <v>1</v>
      </c>
      <c r="J206" s="111"/>
    </row>
    <row r="207" spans="1:10" x14ac:dyDescent="0.25">
      <c r="A207" s="85">
        <v>11</v>
      </c>
      <c r="B207" s="115" t="s">
        <v>301</v>
      </c>
      <c r="C207" s="88" t="s">
        <v>879</v>
      </c>
      <c r="D207" s="88"/>
      <c r="E207" s="90">
        <v>0.5</v>
      </c>
      <c r="F207" s="90">
        <v>0</v>
      </c>
      <c r="G207" s="90">
        <v>0.5</v>
      </c>
      <c r="H207" s="90">
        <v>0.8</v>
      </c>
      <c r="I207" s="90">
        <v>0.5</v>
      </c>
      <c r="J207" s="111"/>
    </row>
    <row r="208" spans="1:10" x14ac:dyDescent="0.25">
      <c r="A208" s="85">
        <v>12</v>
      </c>
      <c r="B208" s="115" t="s">
        <v>302</v>
      </c>
      <c r="C208" s="88" t="s">
        <v>879</v>
      </c>
      <c r="D208" s="88"/>
      <c r="E208" s="90">
        <v>1</v>
      </c>
      <c r="F208" s="90">
        <v>0</v>
      </c>
      <c r="G208" s="90">
        <v>1</v>
      </c>
      <c r="H208" s="90">
        <v>0.5</v>
      </c>
      <c r="I208" s="90">
        <v>0.3</v>
      </c>
      <c r="J208" s="111"/>
    </row>
    <row r="209" spans="1:10" x14ac:dyDescent="0.25">
      <c r="A209" s="85">
        <v>13</v>
      </c>
      <c r="B209" s="115" t="s">
        <v>35</v>
      </c>
      <c r="C209" s="88" t="s">
        <v>879</v>
      </c>
      <c r="D209" s="88"/>
      <c r="E209" s="90">
        <v>0.4</v>
      </c>
      <c r="F209" s="90">
        <v>0</v>
      </c>
      <c r="G209" s="90">
        <v>0.4</v>
      </c>
      <c r="H209" s="90">
        <v>2.5</v>
      </c>
      <c r="I209" s="90"/>
      <c r="J209" s="111"/>
    </row>
    <row r="210" spans="1:10" x14ac:dyDescent="0.25">
      <c r="A210" s="85">
        <v>14</v>
      </c>
      <c r="B210" s="115" t="s">
        <v>303</v>
      </c>
      <c r="C210" s="88" t="s">
        <v>904</v>
      </c>
      <c r="D210" s="88"/>
      <c r="E210" s="90">
        <v>4</v>
      </c>
      <c r="F210" s="90">
        <v>0</v>
      </c>
      <c r="G210" s="90">
        <v>4</v>
      </c>
      <c r="H210" s="90">
        <v>17.5</v>
      </c>
      <c r="I210" s="90">
        <v>15</v>
      </c>
      <c r="J210" s="111"/>
    </row>
    <row r="211" spans="1:10" x14ac:dyDescent="0.25">
      <c r="A211" s="85">
        <v>15</v>
      </c>
      <c r="B211" s="115" t="s">
        <v>43</v>
      </c>
      <c r="C211" s="88" t="s">
        <v>904</v>
      </c>
      <c r="D211" s="88"/>
      <c r="E211" s="90">
        <v>1</v>
      </c>
      <c r="F211" s="90">
        <v>0</v>
      </c>
      <c r="G211" s="90">
        <v>1</v>
      </c>
      <c r="H211" s="90">
        <v>2.5</v>
      </c>
      <c r="I211" s="90">
        <v>2</v>
      </c>
      <c r="J211" s="111"/>
    </row>
    <row r="212" spans="1:10" x14ac:dyDescent="0.25">
      <c r="A212" s="85">
        <v>16</v>
      </c>
      <c r="B212" s="115" t="s">
        <v>304</v>
      </c>
      <c r="C212" s="88" t="s">
        <v>904</v>
      </c>
      <c r="D212" s="88"/>
      <c r="E212" s="90">
        <v>2</v>
      </c>
      <c r="F212" s="90">
        <v>0</v>
      </c>
      <c r="G212" s="90">
        <v>2</v>
      </c>
      <c r="H212" s="90">
        <v>2.5</v>
      </c>
      <c r="I212" s="90">
        <v>2</v>
      </c>
      <c r="J212" s="111"/>
    </row>
    <row r="213" spans="1:10" x14ac:dyDescent="0.25">
      <c r="A213" s="85">
        <v>17</v>
      </c>
      <c r="B213" s="115" t="s">
        <v>305</v>
      </c>
      <c r="C213" s="88" t="s">
        <v>904</v>
      </c>
      <c r="D213" s="88"/>
      <c r="E213" s="90">
        <v>2</v>
      </c>
      <c r="F213" s="90">
        <v>0</v>
      </c>
      <c r="G213" s="90">
        <v>2</v>
      </c>
      <c r="H213" s="90">
        <v>3</v>
      </c>
      <c r="I213" s="90">
        <v>2</v>
      </c>
      <c r="J213" s="111"/>
    </row>
    <row r="214" spans="1:10" x14ac:dyDescent="0.25">
      <c r="A214" s="85">
        <v>18</v>
      </c>
      <c r="B214" s="115" t="s">
        <v>306</v>
      </c>
      <c r="C214" s="88" t="s">
        <v>904</v>
      </c>
      <c r="D214" s="88"/>
      <c r="E214" s="90">
        <v>0.3</v>
      </c>
      <c r="F214" s="90">
        <v>0</v>
      </c>
      <c r="G214" s="90">
        <v>0.3</v>
      </c>
      <c r="H214" s="90">
        <v>1.5</v>
      </c>
      <c r="I214" s="90">
        <v>1</v>
      </c>
      <c r="J214" s="111"/>
    </row>
    <row r="215" spans="1:10" x14ac:dyDescent="0.25">
      <c r="A215" s="85">
        <v>19</v>
      </c>
      <c r="B215" s="115" t="s">
        <v>307</v>
      </c>
      <c r="C215" s="88" t="s">
        <v>904</v>
      </c>
      <c r="D215" s="88"/>
      <c r="E215" s="90">
        <v>1</v>
      </c>
      <c r="F215" s="90">
        <v>0</v>
      </c>
      <c r="G215" s="90">
        <v>1</v>
      </c>
      <c r="H215" s="90">
        <v>2</v>
      </c>
      <c r="I215" s="90">
        <v>1.5</v>
      </c>
      <c r="J215" s="111"/>
    </row>
    <row r="216" spans="1:10" x14ac:dyDescent="0.25">
      <c r="A216" s="85">
        <v>20</v>
      </c>
      <c r="B216" s="115" t="s">
        <v>308</v>
      </c>
      <c r="C216" s="88" t="s">
        <v>904</v>
      </c>
      <c r="D216" s="88"/>
      <c r="E216" s="90">
        <v>0.5</v>
      </c>
      <c r="F216" s="90">
        <v>0</v>
      </c>
      <c r="G216" s="90">
        <v>0.5</v>
      </c>
      <c r="H216" s="90">
        <v>1.5</v>
      </c>
      <c r="I216" s="90">
        <v>1</v>
      </c>
      <c r="J216" s="111"/>
    </row>
    <row r="217" spans="1:10" x14ac:dyDescent="0.25">
      <c r="A217" s="143"/>
      <c r="B217" s="87" t="s">
        <v>935</v>
      </c>
      <c r="C217" s="95">
        <f>A219</f>
        <v>2</v>
      </c>
      <c r="D217" s="88"/>
      <c r="E217" s="90"/>
      <c r="F217" s="90"/>
      <c r="G217" s="90"/>
      <c r="H217" s="90"/>
      <c r="I217" s="90"/>
      <c r="J217" s="90"/>
    </row>
    <row r="218" spans="1:10" x14ac:dyDescent="0.25">
      <c r="A218" s="85">
        <v>1</v>
      </c>
      <c r="B218" s="88" t="s">
        <v>148</v>
      </c>
      <c r="C218" s="88" t="s">
        <v>57</v>
      </c>
      <c r="D218" s="88">
        <v>1995</v>
      </c>
      <c r="E218" s="90">
        <v>0.8</v>
      </c>
      <c r="F218" s="90">
        <v>0.8</v>
      </c>
      <c r="G218" s="90"/>
      <c r="H218" s="90">
        <v>6</v>
      </c>
      <c r="I218" s="119">
        <v>3.504</v>
      </c>
      <c r="J218" s="90"/>
    </row>
    <row r="219" spans="1:10" x14ac:dyDescent="0.25">
      <c r="A219" s="85">
        <v>2</v>
      </c>
      <c r="B219" s="88" t="s">
        <v>658</v>
      </c>
      <c r="C219" s="88" t="s">
        <v>880</v>
      </c>
      <c r="D219" s="88"/>
      <c r="E219" s="90">
        <v>1.8</v>
      </c>
      <c r="F219" s="90">
        <v>0.2</v>
      </c>
      <c r="G219" s="90">
        <v>1.6</v>
      </c>
      <c r="H219" s="90">
        <v>3.5</v>
      </c>
      <c r="I219" s="119">
        <v>3.6429999999999998</v>
      </c>
      <c r="J219" s="90"/>
    </row>
    <row r="220" spans="1:10" x14ac:dyDescent="0.25">
      <c r="A220" s="143"/>
      <c r="B220" s="86" t="s">
        <v>936</v>
      </c>
      <c r="C220" s="144">
        <f>A287</f>
        <v>65</v>
      </c>
      <c r="D220" s="96"/>
      <c r="E220" s="97"/>
      <c r="F220" s="97"/>
      <c r="G220" s="97"/>
      <c r="H220" s="97"/>
      <c r="I220" s="97"/>
      <c r="J220" s="97"/>
    </row>
    <row r="221" spans="1:10" x14ac:dyDescent="0.25">
      <c r="A221" s="85"/>
      <c r="B221" s="145" t="s">
        <v>22</v>
      </c>
      <c r="C221" s="95">
        <v>24</v>
      </c>
      <c r="D221" s="88"/>
      <c r="E221" s="90"/>
      <c r="F221" s="90"/>
      <c r="G221" s="90"/>
      <c r="H221" s="90"/>
      <c r="I221" s="90"/>
      <c r="J221" s="90"/>
    </row>
    <row r="222" spans="1:10" x14ac:dyDescent="0.25">
      <c r="A222" s="112">
        <v>1</v>
      </c>
      <c r="B222" s="146" t="s">
        <v>353</v>
      </c>
      <c r="C222" s="88" t="s">
        <v>354</v>
      </c>
      <c r="D222" s="88"/>
      <c r="E222" s="90"/>
      <c r="F222" s="90"/>
      <c r="G222" s="90"/>
      <c r="H222" s="147">
        <v>0.878</v>
      </c>
      <c r="I222" s="147">
        <v>0.878</v>
      </c>
      <c r="J222" s="90"/>
    </row>
    <row r="223" spans="1:10" x14ac:dyDescent="0.25">
      <c r="A223" s="112">
        <v>2</v>
      </c>
      <c r="B223" s="146" t="s">
        <v>355</v>
      </c>
      <c r="C223" s="88" t="s">
        <v>354</v>
      </c>
      <c r="D223" s="88"/>
      <c r="E223" s="90"/>
      <c r="F223" s="90"/>
      <c r="G223" s="90"/>
      <c r="H223" s="147">
        <v>1.6419999999999999</v>
      </c>
      <c r="I223" s="147">
        <v>1.6419999999999999</v>
      </c>
      <c r="J223" s="90"/>
    </row>
    <row r="224" spans="1:10" x14ac:dyDescent="0.25">
      <c r="A224" s="112">
        <v>3</v>
      </c>
      <c r="B224" s="146" t="s">
        <v>356</v>
      </c>
      <c r="C224" s="88" t="s">
        <v>354</v>
      </c>
      <c r="D224" s="88"/>
      <c r="E224" s="90"/>
      <c r="F224" s="90"/>
      <c r="G224" s="90"/>
      <c r="H224" s="147">
        <v>0.67200000000000004</v>
      </c>
      <c r="I224" s="147">
        <v>0.67200000000000004</v>
      </c>
      <c r="J224" s="90"/>
    </row>
    <row r="225" spans="1:10" x14ac:dyDescent="0.25">
      <c r="A225" s="112">
        <v>4</v>
      </c>
      <c r="B225" s="146" t="s">
        <v>357</v>
      </c>
      <c r="C225" s="88" t="s">
        <v>354</v>
      </c>
      <c r="D225" s="88"/>
      <c r="E225" s="90"/>
      <c r="F225" s="90"/>
      <c r="G225" s="90"/>
      <c r="H225" s="147">
        <v>1.7410000000000001</v>
      </c>
      <c r="I225" s="147">
        <v>1.7410000000000001</v>
      </c>
      <c r="J225" s="90"/>
    </row>
    <row r="226" spans="1:10" x14ac:dyDescent="0.25">
      <c r="A226" s="112">
        <v>5</v>
      </c>
      <c r="B226" s="146" t="s">
        <v>358</v>
      </c>
      <c r="C226" s="88" t="s">
        <v>354</v>
      </c>
      <c r="D226" s="88"/>
      <c r="E226" s="90"/>
      <c r="F226" s="90"/>
      <c r="G226" s="90"/>
      <c r="H226" s="147">
        <v>0.78</v>
      </c>
      <c r="I226" s="147">
        <v>0.78</v>
      </c>
      <c r="J226" s="90"/>
    </row>
    <row r="227" spans="1:10" x14ac:dyDescent="0.25">
      <c r="A227" s="112">
        <v>6</v>
      </c>
      <c r="B227" s="146" t="s">
        <v>359</v>
      </c>
      <c r="C227" s="88" t="s">
        <v>354</v>
      </c>
      <c r="D227" s="88"/>
      <c r="E227" s="90"/>
      <c r="F227" s="90"/>
      <c r="G227" s="90"/>
      <c r="H227" s="147">
        <v>0.61299999999999999</v>
      </c>
      <c r="I227" s="147">
        <v>0.61299999999999999</v>
      </c>
      <c r="J227" s="90"/>
    </row>
    <row r="228" spans="1:10" x14ac:dyDescent="0.25">
      <c r="A228" s="112">
        <v>7</v>
      </c>
      <c r="B228" s="146" t="s">
        <v>360</v>
      </c>
      <c r="C228" s="88" t="s">
        <v>354</v>
      </c>
      <c r="D228" s="88"/>
      <c r="E228" s="90"/>
      <c r="F228" s="90"/>
      <c r="G228" s="90"/>
      <c r="H228" s="147">
        <v>0.83699999999999997</v>
      </c>
      <c r="I228" s="147">
        <v>0.83699999999999997</v>
      </c>
      <c r="J228" s="90"/>
    </row>
    <row r="229" spans="1:10" x14ac:dyDescent="0.25">
      <c r="A229" s="112">
        <v>8</v>
      </c>
      <c r="B229" s="146" t="s">
        <v>361</v>
      </c>
      <c r="C229" s="88" t="s">
        <v>354</v>
      </c>
      <c r="D229" s="88"/>
      <c r="E229" s="90"/>
      <c r="F229" s="90"/>
      <c r="G229" s="90"/>
      <c r="H229" s="147">
        <v>1.359</v>
      </c>
      <c r="I229" s="147">
        <v>1.359</v>
      </c>
      <c r="J229" s="90"/>
    </row>
    <row r="230" spans="1:10" x14ac:dyDescent="0.25">
      <c r="A230" s="112">
        <v>9</v>
      </c>
      <c r="B230" s="146" t="s">
        <v>362</v>
      </c>
      <c r="C230" s="88" t="s">
        <v>354</v>
      </c>
      <c r="D230" s="88"/>
      <c r="E230" s="90"/>
      <c r="F230" s="90"/>
      <c r="G230" s="90"/>
      <c r="H230" s="147">
        <v>2.835</v>
      </c>
      <c r="I230" s="147">
        <v>2.835</v>
      </c>
      <c r="J230" s="90"/>
    </row>
    <row r="231" spans="1:10" x14ac:dyDescent="0.25">
      <c r="A231" s="112">
        <v>10</v>
      </c>
      <c r="B231" s="146" t="s">
        <v>363</v>
      </c>
      <c r="C231" s="88" t="s">
        <v>364</v>
      </c>
      <c r="D231" s="88"/>
      <c r="E231" s="90"/>
      <c r="F231" s="90"/>
      <c r="G231" s="90"/>
      <c r="H231" s="147">
        <v>2.1339999999999999</v>
      </c>
      <c r="I231" s="147">
        <v>2.1339999999999999</v>
      </c>
      <c r="J231" s="90"/>
    </row>
    <row r="232" spans="1:10" x14ac:dyDescent="0.25">
      <c r="A232" s="112">
        <v>11</v>
      </c>
      <c r="B232" s="146" t="s">
        <v>365</v>
      </c>
      <c r="C232" s="88" t="s">
        <v>364</v>
      </c>
      <c r="D232" s="88"/>
      <c r="E232" s="90"/>
      <c r="F232" s="90"/>
      <c r="G232" s="90"/>
      <c r="H232" s="147">
        <v>5.27</v>
      </c>
      <c r="I232" s="147">
        <v>5.27</v>
      </c>
      <c r="J232" s="90"/>
    </row>
    <row r="233" spans="1:10" x14ac:dyDescent="0.25">
      <c r="A233" s="112">
        <v>12</v>
      </c>
      <c r="B233" s="146" t="s">
        <v>366</v>
      </c>
      <c r="C233" s="88" t="s">
        <v>364</v>
      </c>
      <c r="D233" s="88"/>
      <c r="E233" s="90"/>
      <c r="F233" s="90"/>
      <c r="G233" s="90"/>
      <c r="H233" s="147">
        <v>3.1680000000000001</v>
      </c>
      <c r="I233" s="147">
        <v>3.1680000000000001</v>
      </c>
      <c r="J233" s="90"/>
    </row>
    <row r="234" spans="1:10" x14ac:dyDescent="0.25">
      <c r="A234" s="112">
        <v>13</v>
      </c>
      <c r="B234" s="146" t="s">
        <v>367</v>
      </c>
      <c r="C234" s="88" t="s">
        <v>364</v>
      </c>
      <c r="D234" s="88"/>
      <c r="E234" s="90"/>
      <c r="F234" s="90"/>
      <c r="G234" s="90"/>
      <c r="H234" s="147">
        <v>0.93</v>
      </c>
      <c r="I234" s="147">
        <v>0.93</v>
      </c>
      <c r="J234" s="90"/>
    </row>
    <row r="235" spans="1:10" x14ac:dyDescent="0.25">
      <c r="A235" s="112">
        <v>14</v>
      </c>
      <c r="B235" s="146" t="s">
        <v>368</v>
      </c>
      <c r="C235" s="88" t="s">
        <v>364</v>
      </c>
      <c r="D235" s="88"/>
      <c r="E235" s="90"/>
      <c r="F235" s="90"/>
      <c r="G235" s="90"/>
      <c r="H235" s="147">
        <v>1.0900000000000001</v>
      </c>
      <c r="I235" s="147">
        <v>1.0900000000000001</v>
      </c>
      <c r="J235" s="90"/>
    </row>
    <row r="236" spans="1:10" x14ac:dyDescent="0.25">
      <c r="A236" s="112">
        <v>15</v>
      </c>
      <c r="B236" s="146" t="s">
        <v>369</v>
      </c>
      <c r="C236" s="88" t="s">
        <v>364</v>
      </c>
      <c r="D236" s="88"/>
      <c r="E236" s="90"/>
      <c r="F236" s="90"/>
      <c r="G236" s="90"/>
      <c r="H236" s="147">
        <v>1.004</v>
      </c>
      <c r="I236" s="147">
        <v>1.004</v>
      </c>
      <c r="J236" s="90"/>
    </row>
    <row r="237" spans="1:10" x14ac:dyDescent="0.25">
      <c r="A237" s="112">
        <v>16</v>
      </c>
      <c r="B237" s="146" t="s">
        <v>370</v>
      </c>
      <c r="C237" s="88" t="s">
        <v>364</v>
      </c>
      <c r="D237" s="88"/>
      <c r="E237" s="90"/>
      <c r="F237" s="90"/>
      <c r="G237" s="90"/>
      <c r="H237" s="147">
        <v>0.65100000000000002</v>
      </c>
      <c r="I237" s="147">
        <v>0.65100000000000002</v>
      </c>
      <c r="J237" s="90"/>
    </row>
    <row r="238" spans="1:10" x14ac:dyDescent="0.25">
      <c r="A238" s="112">
        <v>17</v>
      </c>
      <c r="B238" s="146" t="s">
        <v>371</v>
      </c>
      <c r="C238" s="88" t="s">
        <v>364</v>
      </c>
      <c r="D238" s="88"/>
      <c r="E238" s="90"/>
      <c r="F238" s="90"/>
      <c r="G238" s="90"/>
      <c r="H238" s="147">
        <v>1.506</v>
      </c>
      <c r="I238" s="147">
        <v>1.506</v>
      </c>
      <c r="J238" s="90"/>
    </row>
    <row r="239" spans="1:10" x14ac:dyDescent="0.25">
      <c r="A239" s="112">
        <v>18</v>
      </c>
      <c r="B239" s="146" t="s">
        <v>356</v>
      </c>
      <c r="C239" s="88" t="s">
        <v>364</v>
      </c>
      <c r="D239" s="88"/>
      <c r="E239" s="90"/>
      <c r="F239" s="90"/>
      <c r="G239" s="90"/>
      <c r="H239" s="147">
        <v>0.99</v>
      </c>
      <c r="I239" s="147">
        <v>0.99</v>
      </c>
      <c r="J239" s="90"/>
    </row>
    <row r="240" spans="1:10" x14ac:dyDescent="0.25">
      <c r="A240" s="112">
        <v>19</v>
      </c>
      <c r="B240" s="146" t="s">
        <v>372</v>
      </c>
      <c r="C240" s="88" t="s">
        <v>364</v>
      </c>
      <c r="D240" s="88"/>
      <c r="E240" s="90"/>
      <c r="F240" s="90"/>
      <c r="G240" s="90"/>
      <c r="H240" s="147">
        <v>1.218</v>
      </c>
      <c r="I240" s="147">
        <v>1.218</v>
      </c>
      <c r="J240" s="90"/>
    </row>
    <row r="241" spans="1:10" x14ac:dyDescent="0.25">
      <c r="A241" s="112">
        <v>20</v>
      </c>
      <c r="B241" s="146" t="s">
        <v>373</v>
      </c>
      <c r="C241" s="88" t="s">
        <v>364</v>
      </c>
      <c r="D241" s="88"/>
      <c r="E241" s="90"/>
      <c r="F241" s="90"/>
      <c r="G241" s="90"/>
      <c r="H241" s="147">
        <v>2.1869999999999998</v>
      </c>
      <c r="I241" s="147">
        <v>2.1869999999999998</v>
      </c>
      <c r="J241" s="90"/>
    </row>
    <row r="242" spans="1:10" x14ac:dyDescent="0.25">
      <c r="A242" s="112">
        <v>21</v>
      </c>
      <c r="B242" s="146" t="s">
        <v>374</v>
      </c>
      <c r="C242" s="88" t="s">
        <v>364</v>
      </c>
      <c r="D242" s="88"/>
      <c r="E242" s="90"/>
      <c r="F242" s="90"/>
      <c r="G242" s="90"/>
      <c r="H242" s="147">
        <v>0.92200000000000004</v>
      </c>
      <c r="I242" s="147">
        <v>0.92200000000000004</v>
      </c>
      <c r="J242" s="90"/>
    </row>
    <row r="243" spans="1:10" x14ac:dyDescent="0.25">
      <c r="A243" s="112">
        <v>22</v>
      </c>
      <c r="B243" s="146" t="s">
        <v>375</v>
      </c>
      <c r="C243" s="88" t="s">
        <v>418</v>
      </c>
      <c r="D243" s="88"/>
      <c r="E243" s="90"/>
      <c r="F243" s="90"/>
      <c r="G243" s="90"/>
      <c r="H243" s="147">
        <v>0.71899999999999997</v>
      </c>
      <c r="I243" s="147">
        <v>0.71899999999999997</v>
      </c>
      <c r="J243" s="90"/>
    </row>
    <row r="244" spans="1:10" x14ac:dyDescent="0.25">
      <c r="A244" s="112">
        <v>23</v>
      </c>
      <c r="B244" s="146" t="s">
        <v>377</v>
      </c>
      <c r="C244" s="88" t="s">
        <v>418</v>
      </c>
      <c r="D244" s="88"/>
      <c r="E244" s="90"/>
      <c r="F244" s="90"/>
      <c r="G244" s="90"/>
      <c r="H244" s="147">
        <v>0.753</v>
      </c>
      <c r="I244" s="147">
        <v>0.753</v>
      </c>
      <c r="J244" s="90"/>
    </row>
    <row r="245" spans="1:10" x14ac:dyDescent="0.25">
      <c r="A245" s="112">
        <v>24</v>
      </c>
      <c r="B245" s="146" t="s">
        <v>378</v>
      </c>
      <c r="C245" s="88" t="s">
        <v>418</v>
      </c>
      <c r="D245" s="88"/>
      <c r="E245" s="90"/>
      <c r="F245" s="90"/>
      <c r="G245" s="90"/>
      <c r="H245" s="147">
        <v>0.79700000000000004</v>
      </c>
      <c r="I245" s="147">
        <v>0.79700000000000004</v>
      </c>
      <c r="J245" s="90"/>
    </row>
    <row r="246" spans="1:10" x14ac:dyDescent="0.25">
      <c r="A246" s="112"/>
      <c r="B246" s="148" t="s">
        <v>379</v>
      </c>
      <c r="C246" s="95">
        <v>41</v>
      </c>
      <c r="D246" s="88"/>
      <c r="E246" s="90"/>
      <c r="F246" s="90"/>
      <c r="G246" s="90"/>
      <c r="H246" s="90"/>
      <c r="I246" s="90"/>
      <c r="J246" s="90"/>
    </row>
    <row r="247" spans="1:10" x14ac:dyDescent="0.25">
      <c r="A247" s="112">
        <v>25</v>
      </c>
      <c r="B247" s="149" t="s">
        <v>380</v>
      </c>
      <c r="C247" s="88" t="s">
        <v>381</v>
      </c>
      <c r="D247" s="150"/>
      <c r="E247" s="90">
        <v>0.5</v>
      </c>
      <c r="F247" s="90">
        <v>0.25</v>
      </c>
      <c r="G247" s="90">
        <f>E247-F247</f>
        <v>0.25</v>
      </c>
      <c r="H247" s="90">
        <v>1.8</v>
      </c>
      <c r="I247" s="90">
        <v>1.8</v>
      </c>
      <c r="J247" s="111"/>
    </row>
    <row r="248" spans="1:10" x14ac:dyDescent="0.25">
      <c r="A248" s="112">
        <v>26</v>
      </c>
      <c r="B248" s="149" t="s">
        <v>382</v>
      </c>
      <c r="C248" s="88" t="s">
        <v>381</v>
      </c>
      <c r="D248" s="150"/>
      <c r="E248" s="90">
        <v>0.4</v>
      </c>
      <c r="F248" s="90"/>
      <c r="G248" s="90">
        <f t="shared" ref="G248:G285" si="4">E248-F248</f>
        <v>0.4</v>
      </c>
      <c r="H248" s="90">
        <v>0.5</v>
      </c>
      <c r="I248" s="90">
        <v>0.5</v>
      </c>
      <c r="J248" s="111"/>
    </row>
    <row r="249" spans="1:10" x14ac:dyDescent="0.25">
      <c r="A249" s="112">
        <v>27</v>
      </c>
      <c r="B249" s="149" t="s">
        <v>383</v>
      </c>
      <c r="C249" s="88" t="s">
        <v>381</v>
      </c>
      <c r="D249" s="150"/>
      <c r="E249" s="90">
        <v>0.2</v>
      </c>
      <c r="F249" s="90"/>
      <c r="G249" s="90">
        <f t="shared" si="4"/>
        <v>0.2</v>
      </c>
      <c r="H249" s="90">
        <v>0.6</v>
      </c>
      <c r="I249" s="90">
        <v>0.6</v>
      </c>
      <c r="J249" s="111"/>
    </row>
    <row r="250" spans="1:10" x14ac:dyDescent="0.25">
      <c r="A250" s="112">
        <v>28</v>
      </c>
      <c r="B250" s="149" t="s">
        <v>224</v>
      </c>
      <c r="C250" s="88" t="s">
        <v>381</v>
      </c>
      <c r="D250" s="150"/>
      <c r="E250" s="90">
        <v>0.2</v>
      </c>
      <c r="F250" s="90">
        <v>0.12</v>
      </c>
      <c r="G250" s="90">
        <f t="shared" si="4"/>
        <v>8.0000000000000016E-2</v>
      </c>
      <c r="H250" s="90">
        <v>0.3</v>
      </c>
      <c r="I250" s="90">
        <v>0.3</v>
      </c>
      <c r="J250" s="111"/>
    </row>
    <row r="251" spans="1:10" x14ac:dyDescent="0.25">
      <c r="A251" s="112">
        <v>29</v>
      </c>
      <c r="B251" s="149" t="s">
        <v>384</v>
      </c>
      <c r="C251" s="88" t="s">
        <v>381</v>
      </c>
      <c r="D251" s="150"/>
      <c r="E251" s="90">
        <v>0.5</v>
      </c>
      <c r="F251" s="90">
        <v>0.05</v>
      </c>
      <c r="G251" s="90">
        <f t="shared" si="4"/>
        <v>0.45</v>
      </c>
      <c r="H251" s="90">
        <v>0.4</v>
      </c>
      <c r="I251" s="90">
        <v>0.4</v>
      </c>
      <c r="J251" s="111"/>
    </row>
    <row r="252" spans="1:10" x14ac:dyDescent="0.25">
      <c r="A252" s="112">
        <v>30</v>
      </c>
      <c r="B252" s="149" t="s">
        <v>385</v>
      </c>
      <c r="C252" s="88" t="s">
        <v>381</v>
      </c>
      <c r="D252" s="150"/>
      <c r="E252" s="90">
        <v>0.3</v>
      </c>
      <c r="F252" s="90"/>
      <c r="G252" s="90">
        <f t="shared" si="4"/>
        <v>0.3</v>
      </c>
      <c r="H252" s="90">
        <v>0.5</v>
      </c>
      <c r="I252" s="90">
        <v>0.5</v>
      </c>
      <c r="J252" s="111"/>
    </row>
    <row r="253" spans="1:10" x14ac:dyDescent="0.25">
      <c r="A253" s="112">
        <v>31</v>
      </c>
      <c r="B253" s="149" t="s">
        <v>386</v>
      </c>
      <c r="C253" s="88" t="s">
        <v>381</v>
      </c>
      <c r="D253" s="150"/>
      <c r="E253" s="90">
        <v>1</v>
      </c>
      <c r="F253" s="90"/>
      <c r="G253" s="90">
        <f t="shared" si="4"/>
        <v>1</v>
      </c>
      <c r="H253" s="90">
        <v>0.9</v>
      </c>
      <c r="I253" s="90">
        <v>0.9</v>
      </c>
      <c r="J253" s="111"/>
    </row>
    <row r="254" spans="1:10" x14ac:dyDescent="0.25">
      <c r="A254" s="112">
        <v>32</v>
      </c>
      <c r="B254" s="149" t="s">
        <v>387</v>
      </c>
      <c r="C254" s="88" t="s">
        <v>381</v>
      </c>
      <c r="D254" s="150"/>
      <c r="E254" s="90">
        <v>1</v>
      </c>
      <c r="F254" s="90"/>
      <c r="G254" s="90">
        <f t="shared" si="4"/>
        <v>1</v>
      </c>
      <c r="H254" s="90">
        <v>0.8</v>
      </c>
      <c r="I254" s="90">
        <v>0.8</v>
      </c>
      <c r="J254" s="111"/>
    </row>
    <row r="255" spans="1:10" x14ac:dyDescent="0.25">
      <c r="A255" s="112">
        <v>33</v>
      </c>
      <c r="B255" s="149" t="s">
        <v>388</v>
      </c>
      <c r="C255" s="88" t="s">
        <v>381</v>
      </c>
      <c r="D255" s="150"/>
      <c r="E255" s="90">
        <v>0.4</v>
      </c>
      <c r="F255" s="90">
        <v>0.2</v>
      </c>
      <c r="G255" s="90">
        <f t="shared" si="4"/>
        <v>0.2</v>
      </c>
      <c r="H255" s="90">
        <v>0.4</v>
      </c>
      <c r="I255" s="90">
        <v>0.4</v>
      </c>
      <c r="J255" s="111"/>
    </row>
    <row r="256" spans="1:10" x14ac:dyDescent="0.25">
      <c r="A256" s="112">
        <v>34</v>
      </c>
      <c r="B256" s="149" t="s">
        <v>385</v>
      </c>
      <c r="C256" s="88" t="s">
        <v>381</v>
      </c>
      <c r="D256" s="150"/>
      <c r="E256" s="90">
        <v>0.5</v>
      </c>
      <c r="F256" s="90"/>
      <c r="G256" s="90">
        <f t="shared" si="4"/>
        <v>0.5</v>
      </c>
      <c r="H256" s="90">
        <v>0.2</v>
      </c>
      <c r="I256" s="90">
        <v>0.2</v>
      </c>
      <c r="J256" s="111"/>
    </row>
    <row r="257" spans="1:10" x14ac:dyDescent="0.25">
      <c r="A257" s="112">
        <v>35</v>
      </c>
      <c r="B257" s="149" t="s">
        <v>389</v>
      </c>
      <c r="C257" s="88" t="s">
        <v>390</v>
      </c>
      <c r="D257" s="150"/>
      <c r="E257" s="90">
        <v>0.05</v>
      </c>
      <c r="F257" s="90">
        <v>0.05</v>
      </c>
      <c r="G257" s="90">
        <f t="shared" si="4"/>
        <v>0</v>
      </c>
      <c r="H257" s="90">
        <v>0.9</v>
      </c>
      <c r="I257" s="90">
        <v>0.9</v>
      </c>
      <c r="J257" s="111"/>
    </row>
    <row r="258" spans="1:10" x14ac:dyDescent="0.25">
      <c r="A258" s="112">
        <v>36</v>
      </c>
      <c r="B258" s="149" t="s">
        <v>391</v>
      </c>
      <c r="C258" s="88" t="s">
        <v>390</v>
      </c>
      <c r="D258" s="150"/>
      <c r="E258" s="90">
        <v>1</v>
      </c>
      <c r="F258" s="90">
        <v>0.9</v>
      </c>
      <c r="G258" s="90">
        <f t="shared" si="4"/>
        <v>9.9999999999999978E-2</v>
      </c>
      <c r="H258" s="90">
        <v>1</v>
      </c>
      <c r="I258" s="90">
        <v>1</v>
      </c>
      <c r="J258" s="111"/>
    </row>
    <row r="259" spans="1:10" x14ac:dyDescent="0.25">
      <c r="A259" s="112">
        <v>37</v>
      </c>
      <c r="B259" s="149" t="s">
        <v>392</v>
      </c>
      <c r="C259" s="88" t="s">
        <v>390</v>
      </c>
      <c r="D259" s="150"/>
      <c r="E259" s="90">
        <v>1.5</v>
      </c>
      <c r="F259" s="90"/>
      <c r="G259" s="90">
        <f t="shared" si="4"/>
        <v>1.5</v>
      </c>
      <c r="H259" s="90">
        <v>1</v>
      </c>
      <c r="I259" s="90">
        <v>1</v>
      </c>
      <c r="J259" s="111"/>
    </row>
    <row r="260" spans="1:10" x14ac:dyDescent="0.25">
      <c r="A260" s="112">
        <v>38</v>
      </c>
      <c r="B260" s="149" t="s">
        <v>393</v>
      </c>
      <c r="C260" s="88" t="s">
        <v>390</v>
      </c>
      <c r="D260" s="150"/>
      <c r="E260" s="90">
        <v>0.6</v>
      </c>
      <c r="F260" s="90"/>
      <c r="G260" s="90">
        <f t="shared" si="4"/>
        <v>0.6</v>
      </c>
      <c r="H260" s="90">
        <v>0.8</v>
      </c>
      <c r="I260" s="90">
        <v>0.8</v>
      </c>
      <c r="J260" s="111"/>
    </row>
    <row r="261" spans="1:10" x14ac:dyDescent="0.25">
      <c r="A261" s="112">
        <v>39</v>
      </c>
      <c r="B261" s="149" t="s">
        <v>394</v>
      </c>
      <c r="C261" s="88" t="s">
        <v>390</v>
      </c>
      <c r="D261" s="150"/>
      <c r="E261" s="90">
        <v>0.03</v>
      </c>
      <c r="F261" s="90">
        <v>0.03</v>
      </c>
      <c r="G261" s="90">
        <f t="shared" si="4"/>
        <v>0</v>
      </c>
      <c r="H261" s="90">
        <v>1</v>
      </c>
      <c r="I261" s="90">
        <v>1</v>
      </c>
      <c r="J261" s="111"/>
    </row>
    <row r="262" spans="1:10" x14ac:dyDescent="0.25">
      <c r="A262" s="112">
        <v>40</v>
      </c>
      <c r="B262" s="149" t="s">
        <v>395</v>
      </c>
      <c r="C262" s="88" t="s">
        <v>390</v>
      </c>
      <c r="D262" s="150"/>
      <c r="E262" s="90">
        <v>0.03</v>
      </c>
      <c r="F262" s="90">
        <v>0.03</v>
      </c>
      <c r="G262" s="90">
        <f t="shared" si="4"/>
        <v>0</v>
      </c>
      <c r="H262" s="90">
        <v>0.5</v>
      </c>
      <c r="I262" s="90">
        <v>0.5</v>
      </c>
      <c r="J262" s="111"/>
    </row>
    <row r="263" spans="1:10" x14ac:dyDescent="0.25">
      <c r="A263" s="112">
        <v>41</v>
      </c>
      <c r="B263" s="149" t="s">
        <v>396</v>
      </c>
      <c r="C263" s="88" t="s">
        <v>354</v>
      </c>
      <c r="D263" s="150"/>
      <c r="E263" s="90">
        <v>0.2</v>
      </c>
      <c r="F263" s="90">
        <v>0.2</v>
      </c>
      <c r="G263" s="90">
        <f t="shared" si="4"/>
        <v>0</v>
      </c>
      <c r="H263" s="90">
        <v>1</v>
      </c>
      <c r="I263" s="90">
        <v>1</v>
      </c>
      <c r="J263" s="111"/>
    </row>
    <row r="264" spans="1:10" x14ac:dyDescent="0.25">
      <c r="A264" s="112">
        <v>42</v>
      </c>
      <c r="B264" s="149" t="s">
        <v>397</v>
      </c>
      <c r="C264" s="88" t="s">
        <v>354</v>
      </c>
      <c r="D264" s="150"/>
      <c r="E264" s="90">
        <v>0.4</v>
      </c>
      <c r="F264" s="90">
        <v>0.3</v>
      </c>
      <c r="G264" s="90">
        <f t="shared" si="4"/>
        <v>0.10000000000000003</v>
      </c>
      <c r="H264" s="90">
        <v>1</v>
      </c>
      <c r="I264" s="90">
        <v>1</v>
      </c>
      <c r="J264" s="111"/>
    </row>
    <row r="265" spans="1:10" x14ac:dyDescent="0.25">
      <c r="A265" s="112">
        <v>43</v>
      </c>
      <c r="B265" s="149" t="s">
        <v>398</v>
      </c>
      <c r="C265" s="88" t="s">
        <v>354</v>
      </c>
      <c r="D265" s="150"/>
      <c r="E265" s="90">
        <v>0.1</v>
      </c>
      <c r="F265" s="90">
        <v>0.06</v>
      </c>
      <c r="G265" s="90">
        <f t="shared" si="4"/>
        <v>4.0000000000000008E-2</v>
      </c>
      <c r="H265" s="90">
        <v>0.4</v>
      </c>
      <c r="I265" s="90">
        <v>0.4</v>
      </c>
      <c r="J265" s="111"/>
    </row>
    <row r="266" spans="1:10" x14ac:dyDescent="0.25">
      <c r="A266" s="112">
        <v>44</v>
      </c>
      <c r="B266" s="149" t="s">
        <v>399</v>
      </c>
      <c r="C266" s="88" t="s">
        <v>354</v>
      </c>
      <c r="D266" s="150"/>
      <c r="E266" s="90">
        <v>0.5</v>
      </c>
      <c r="F266" s="90">
        <v>0.2</v>
      </c>
      <c r="G266" s="90">
        <f t="shared" si="4"/>
        <v>0.3</v>
      </c>
      <c r="H266" s="90">
        <v>1.3</v>
      </c>
      <c r="I266" s="90">
        <v>1.3</v>
      </c>
      <c r="J266" s="111"/>
    </row>
    <row r="267" spans="1:10" x14ac:dyDescent="0.25">
      <c r="A267" s="112">
        <v>45</v>
      </c>
      <c r="B267" s="149" t="s">
        <v>400</v>
      </c>
      <c r="C267" s="88" t="s">
        <v>354</v>
      </c>
      <c r="D267" s="150"/>
      <c r="E267" s="90">
        <v>0.1</v>
      </c>
      <c r="F267" s="90"/>
      <c r="G267" s="90">
        <f t="shared" si="4"/>
        <v>0.1</v>
      </c>
      <c r="H267" s="90">
        <v>0.8</v>
      </c>
      <c r="I267" s="90">
        <v>0.8</v>
      </c>
      <c r="J267" s="111"/>
    </row>
    <row r="268" spans="1:10" x14ac:dyDescent="0.25">
      <c r="A268" s="112">
        <v>46</v>
      </c>
      <c r="B268" s="149" t="s">
        <v>401</v>
      </c>
      <c r="C268" s="88" t="s">
        <v>354</v>
      </c>
      <c r="D268" s="150"/>
      <c r="E268" s="90">
        <v>0.05</v>
      </c>
      <c r="F268" s="90">
        <v>0.05</v>
      </c>
      <c r="G268" s="90">
        <f t="shared" si="4"/>
        <v>0</v>
      </c>
      <c r="H268" s="90">
        <v>0.2</v>
      </c>
      <c r="I268" s="90">
        <v>0.2</v>
      </c>
      <c r="J268" s="111"/>
    </row>
    <row r="269" spans="1:10" x14ac:dyDescent="0.25">
      <c r="A269" s="112">
        <v>47</v>
      </c>
      <c r="B269" s="149" t="s">
        <v>402</v>
      </c>
      <c r="C269" s="88" t="s">
        <v>364</v>
      </c>
      <c r="D269" s="150"/>
      <c r="E269" s="90">
        <v>1</v>
      </c>
      <c r="F269" s="90">
        <v>0.8</v>
      </c>
      <c r="G269" s="90">
        <f t="shared" si="4"/>
        <v>0.19999999999999996</v>
      </c>
      <c r="H269" s="90">
        <v>1</v>
      </c>
      <c r="I269" s="90">
        <v>1</v>
      </c>
      <c r="J269" s="111"/>
    </row>
    <row r="270" spans="1:10" x14ac:dyDescent="0.25">
      <c r="A270" s="112">
        <v>48</v>
      </c>
      <c r="B270" s="149" t="s">
        <v>403</v>
      </c>
      <c r="C270" s="88" t="s">
        <v>364</v>
      </c>
      <c r="D270" s="150"/>
      <c r="E270" s="90">
        <v>1</v>
      </c>
      <c r="F270" s="90">
        <v>1</v>
      </c>
      <c r="G270" s="90">
        <f t="shared" si="4"/>
        <v>0</v>
      </c>
      <c r="H270" s="90">
        <v>2</v>
      </c>
      <c r="I270" s="90">
        <v>2</v>
      </c>
      <c r="J270" s="111"/>
    </row>
    <row r="271" spans="1:10" x14ac:dyDescent="0.25">
      <c r="A271" s="112">
        <v>49</v>
      </c>
      <c r="B271" s="149" t="s">
        <v>404</v>
      </c>
      <c r="C271" s="88" t="s">
        <v>364</v>
      </c>
      <c r="D271" s="150"/>
      <c r="E271" s="90">
        <v>0.5</v>
      </c>
      <c r="F271" s="90">
        <v>0.1</v>
      </c>
      <c r="G271" s="90">
        <f t="shared" si="4"/>
        <v>0.4</v>
      </c>
      <c r="H271" s="90">
        <v>1</v>
      </c>
      <c r="I271" s="90">
        <v>1</v>
      </c>
      <c r="J271" s="111"/>
    </row>
    <row r="272" spans="1:10" x14ac:dyDescent="0.25">
      <c r="A272" s="112">
        <v>50</v>
      </c>
      <c r="B272" s="149" t="s">
        <v>405</v>
      </c>
      <c r="C272" s="88" t="s">
        <v>364</v>
      </c>
      <c r="D272" s="150"/>
      <c r="E272" s="90">
        <v>0.3</v>
      </c>
      <c r="F272" s="90">
        <v>0.17</v>
      </c>
      <c r="G272" s="90">
        <f t="shared" si="4"/>
        <v>0.12999999999999998</v>
      </c>
      <c r="H272" s="90">
        <v>0.9</v>
      </c>
      <c r="I272" s="90">
        <v>0.9</v>
      </c>
      <c r="J272" s="111"/>
    </row>
    <row r="273" spans="1:10" x14ac:dyDescent="0.25">
      <c r="A273" s="112">
        <v>51</v>
      </c>
      <c r="B273" s="149" t="s">
        <v>406</v>
      </c>
      <c r="C273" s="88" t="s">
        <v>364</v>
      </c>
      <c r="D273" s="150"/>
      <c r="E273" s="90">
        <v>0.3</v>
      </c>
      <c r="F273" s="90"/>
      <c r="G273" s="90">
        <f t="shared" si="4"/>
        <v>0.3</v>
      </c>
      <c r="H273" s="90">
        <v>0.9</v>
      </c>
      <c r="I273" s="90">
        <v>0.9</v>
      </c>
      <c r="J273" s="111"/>
    </row>
    <row r="274" spans="1:10" x14ac:dyDescent="0.25">
      <c r="A274" s="112">
        <v>52</v>
      </c>
      <c r="B274" s="149" t="s">
        <v>407</v>
      </c>
      <c r="C274" s="88" t="s">
        <v>364</v>
      </c>
      <c r="D274" s="150"/>
      <c r="E274" s="90">
        <v>0.35</v>
      </c>
      <c r="F274" s="90"/>
      <c r="G274" s="90">
        <f t="shared" si="4"/>
        <v>0.35</v>
      </c>
      <c r="H274" s="90">
        <v>0.8</v>
      </c>
      <c r="I274" s="90">
        <v>0.8</v>
      </c>
      <c r="J274" s="111"/>
    </row>
    <row r="275" spans="1:10" x14ac:dyDescent="0.25">
      <c r="A275" s="112">
        <v>53</v>
      </c>
      <c r="B275" s="149" t="s">
        <v>408</v>
      </c>
      <c r="C275" s="88" t="s">
        <v>364</v>
      </c>
      <c r="D275" s="150"/>
      <c r="E275" s="90">
        <v>0.12</v>
      </c>
      <c r="F275" s="90"/>
      <c r="G275" s="90">
        <f t="shared" si="4"/>
        <v>0.12</v>
      </c>
      <c r="H275" s="90">
        <v>1</v>
      </c>
      <c r="I275" s="90">
        <v>1</v>
      </c>
      <c r="J275" s="111"/>
    </row>
    <row r="276" spans="1:10" x14ac:dyDescent="0.25">
      <c r="A276" s="112">
        <v>54</v>
      </c>
      <c r="B276" s="149" t="s">
        <v>409</v>
      </c>
      <c r="C276" s="88" t="s">
        <v>364</v>
      </c>
      <c r="D276" s="150"/>
      <c r="E276" s="90">
        <v>0.2</v>
      </c>
      <c r="F276" s="90">
        <v>0.05</v>
      </c>
      <c r="G276" s="90">
        <f t="shared" si="4"/>
        <v>0.15000000000000002</v>
      </c>
      <c r="H276" s="90">
        <v>1.3</v>
      </c>
      <c r="I276" s="90">
        <v>1.3</v>
      </c>
      <c r="J276" s="111"/>
    </row>
    <row r="277" spans="1:10" x14ac:dyDescent="0.25">
      <c r="A277" s="112">
        <v>55</v>
      </c>
      <c r="B277" s="149" t="s">
        <v>410</v>
      </c>
      <c r="C277" s="88" t="s">
        <v>364</v>
      </c>
      <c r="D277" s="150"/>
      <c r="E277" s="90">
        <v>0.15</v>
      </c>
      <c r="F277" s="90">
        <v>0.05</v>
      </c>
      <c r="G277" s="90">
        <f t="shared" si="4"/>
        <v>9.9999999999999992E-2</v>
      </c>
      <c r="H277" s="90">
        <v>1</v>
      </c>
      <c r="I277" s="90">
        <v>1</v>
      </c>
      <c r="J277" s="111"/>
    </row>
    <row r="278" spans="1:10" x14ac:dyDescent="0.25">
      <c r="A278" s="112">
        <v>56</v>
      </c>
      <c r="B278" s="149" t="s">
        <v>411</v>
      </c>
      <c r="C278" s="88" t="s">
        <v>364</v>
      </c>
      <c r="D278" s="150"/>
      <c r="E278" s="90">
        <v>0.15</v>
      </c>
      <c r="F278" s="90"/>
      <c r="G278" s="90">
        <f t="shared" si="4"/>
        <v>0.15</v>
      </c>
      <c r="H278" s="90">
        <v>1</v>
      </c>
      <c r="I278" s="90">
        <v>1</v>
      </c>
      <c r="J278" s="111"/>
    </row>
    <row r="279" spans="1:10" x14ac:dyDescent="0.25">
      <c r="A279" s="112">
        <v>57</v>
      </c>
      <c r="B279" s="149" t="s">
        <v>412</v>
      </c>
      <c r="C279" s="88" t="s">
        <v>364</v>
      </c>
      <c r="D279" s="150"/>
      <c r="E279" s="90">
        <v>0.15</v>
      </c>
      <c r="F279" s="90">
        <v>0.06</v>
      </c>
      <c r="G279" s="90">
        <f t="shared" si="4"/>
        <v>0.09</v>
      </c>
      <c r="H279" s="90">
        <v>0.4</v>
      </c>
      <c r="I279" s="90">
        <v>0.4</v>
      </c>
      <c r="J279" s="111"/>
    </row>
    <row r="280" spans="1:10" x14ac:dyDescent="0.25">
      <c r="A280" s="112">
        <v>58</v>
      </c>
      <c r="B280" s="149" t="s">
        <v>413</v>
      </c>
      <c r="C280" s="88" t="s">
        <v>364</v>
      </c>
      <c r="D280" s="150"/>
      <c r="E280" s="90">
        <v>0.8</v>
      </c>
      <c r="F280" s="90">
        <v>0.1</v>
      </c>
      <c r="G280" s="90">
        <f t="shared" si="4"/>
        <v>0.70000000000000007</v>
      </c>
      <c r="H280" s="90">
        <v>1</v>
      </c>
      <c r="I280" s="90">
        <v>1</v>
      </c>
      <c r="J280" s="111"/>
    </row>
    <row r="281" spans="1:10" x14ac:dyDescent="0.25">
      <c r="A281" s="112">
        <v>59</v>
      </c>
      <c r="B281" s="149" t="s">
        <v>414</v>
      </c>
      <c r="C281" s="88" t="s">
        <v>418</v>
      </c>
      <c r="D281" s="150"/>
      <c r="E281" s="90">
        <v>0.5</v>
      </c>
      <c r="F281" s="90">
        <v>0.12</v>
      </c>
      <c r="G281" s="90">
        <f t="shared" si="4"/>
        <v>0.38</v>
      </c>
      <c r="H281" s="90">
        <v>1</v>
      </c>
      <c r="I281" s="90">
        <v>1</v>
      </c>
      <c r="J281" s="111"/>
    </row>
    <row r="282" spans="1:10" x14ac:dyDescent="0.25">
      <c r="A282" s="112">
        <v>60</v>
      </c>
      <c r="B282" s="149" t="s">
        <v>415</v>
      </c>
      <c r="C282" s="88" t="s">
        <v>418</v>
      </c>
      <c r="D282" s="150"/>
      <c r="E282" s="90">
        <v>0.2</v>
      </c>
      <c r="F282" s="90"/>
      <c r="G282" s="90">
        <f t="shared" si="4"/>
        <v>0.2</v>
      </c>
      <c r="H282" s="90">
        <v>0.8</v>
      </c>
      <c r="I282" s="90">
        <v>0.8</v>
      </c>
      <c r="J282" s="111"/>
    </row>
    <row r="283" spans="1:10" x14ac:dyDescent="0.25">
      <c r="A283" s="112">
        <v>61</v>
      </c>
      <c r="B283" s="149" t="s">
        <v>416</v>
      </c>
      <c r="C283" s="88" t="s">
        <v>418</v>
      </c>
      <c r="D283" s="150"/>
      <c r="E283" s="90">
        <v>0.2</v>
      </c>
      <c r="F283" s="90"/>
      <c r="G283" s="90">
        <f t="shared" si="4"/>
        <v>0.2</v>
      </c>
      <c r="H283" s="90">
        <v>0.9</v>
      </c>
      <c r="I283" s="90">
        <v>0.9</v>
      </c>
      <c r="J283" s="111"/>
    </row>
    <row r="284" spans="1:10" x14ac:dyDescent="0.25">
      <c r="A284" s="112">
        <v>62</v>
      </c>
      <c r="B284" s="149" t="s">
        <v>417</v>
      </c>
      <c r="C284" s="88" t="s">
        <v>418</v>
      </c>
      <c r="D284" s="150"/>
      <c r="E284" s="90">
        <v>0.5</v>
      </c>
      <c r="F284" s="90">
        <v>0.1</v>
      </c>
      <c r="G284" s="90">
        <f t="shared" si="4"/>
        <v>0.4</v>
      </c>
      <c r="H284" s="90">
        <v>0.9</v>
      </c>
      <c r="I284" s="90">
        <v>0.9</v>
      </c>
      <c r="J284" s="111"/>
    </row>
    <row r="285" spans="1:10" x14ac:dyDescent="0.25">
      <c r="A285" s="112">
        <v>63</v>
      </c>
      <c r="B285" s="149" t="s">
        <v>419</v>
      </c>
      <c r="C285" s="88" t="s">
        <v>418</v>
      </c>
      <c r="D285" s="150"/>
      <c r="E285" s="90">
        <v>0.4</v>
      </c>
      <c r="F285" s="90"/>
      <c r="G285" s="90">
        <f t="shared" si="4"/>
        <v>0.4</v>
      </c>
      <c r="H285" s="90">
        <v>0.3</v>
      </c>
      <c r="I285" s="90">
        <v>0.3</v>
      </c>
      <c r="J285" s="111"/>
    </row>
    <row r="286" spans="1:10" x14ac:dyDescent="0.25">
      <c r="A286" s="112">
        <v>64</v>
      </c>
      <c r="B286" s="149" t="s">
        <v>906</v>
      </c>
      <c r="C286" s="88" t="s">
        <v>418</v>
      </c>
      <c r="D286" s="150"/>
      <c r="E286" s="90">
        <v>0.2</v>
      </c>
      <c r="F286" s="90">
        <v>0.2</v>
      </c>
      <c r="G286" s="90"/>
      <c r="H286" s="90">
        <v>0.5</v>
      </c>
      <c r="I286" s="90">
        <v>0.5</v>
      </c>
      <c r="J286" s="111"/>
    </row>
    <row r="287" spans="1:10" x14ac:dyDescent="0.25">
      <c r="A287" s="112">
        <v>65</v>
      </c>
      <c r="B287" s="149" t="s">
        <v>420</v>
      </c>
      <c r="C287" s="88" t="s">
        <v>418</v>
      </c>
      <c r="D287" s="150"/>
      <c r="E287" s="90">
        <v>0.5</v>
      </c>
      <c r="F287" s="90">
        <v>0.2</v>
      </c>
      <c r="G287" s="90">
        <f t="shared" ref="G287" si="5">E287-F287</f>
        <v>0.3</v>
      </c>
      <c r="H287" s="90">
        <v>0.2</v>
      </c>
      <c r="I287" s="90">
        <v>0.2</v>
      </c>
      <c r="J287" s="111"/>
    </row>
    <row r="288" spans="1:10" s="94" customFormat="1" x14ac:dyDescent="0.25">
      <c r="A288" s="92" t="s">
        <v>27</v>
      </c>
      <c r="B288" s="84" t="s">
        <v>101</v>
      </c>
      <c r="C288" s="83">
        <f>A296+A330</f>
        <v>37</v>
      </c>
      <c r="D288" s="84"/>
      <c r="E288" s="93"/>
      <c r="F288" s="93"/>
      <c r="G288" s="93"/>
      <c r="H288" s="93"/>
      <c r="I288" s="93"/>
      <c r="J288" s="93"/>
    </row>
    <row r="289" spans="1:10" x14ac:dyDescent="0.25">
      <c r="A289" s="85"/>
      <c r="B289" s="87" t="s">
        <v>937</v>
      </c>
      <c r="C289" s="95">
        <v>1</v>
      </c>
      <c r="D289" s="88"/>
      <c r="E289" s="90"/>
      <c r="F289" s="90"/>
      <c r="G289" s="90"/>
      <c r="H289" s="90"/>
      <c r="I289" s="90"/>
      <c r="J289" s="90"/>
    </row>
    <row r="290" spans="1:10" x14ac:dyDescent="0.25">
      <c r="A290" s="85">
        <v>1</v>
      </c>
      <c r="B290" s="88" t="s">
        <v>850</v>
      </c>
      <c r="C290" s="88" t="s">
        <v>109</v>
      </c>
      <c r="D290" s="88"/>
      <c r="E290" s="90"/>
      <c r="F290" s="90"/>
      <c r="G290" s="90"/>
      <c r="H290" s="90">
        <v>2</v>
      </c>
      <c r="I290" s="90">
        <v>2</v>
      </c>
      <c r="J290" s="90"/>
    </row>
    <row r="291" spans="1:10" x14ac:dyDescent="0.25">
      <c r="A291" s="85"/>
      <c r="B291" s="87" t="s">
        <v>24</v>
      </c>
      <c r="C291" s="95">
        <v>5</v>
      </c>
      <c r="D291" s="88"/>
      <c r="E291" s="90"/>
      <c r="F291" s="90"/>
      <c r="G291" s="90"/>
      <c r="H291" s="90"/>
      <c r="I291" s="90"/>
      <c r="J291" s="90"/>
    </row>
    <row r="292" spans="1:10" x14ac:dyDescent="0.25">
      <c r="A292" s="85">
        <v>2</v>
      </c>
      <c r="B292" s="88" t="s">
        <v>102</v>
      </c>
      <c r="C292" s="88" t="s">
        <v>103</v>
      </c>
      <c r="D292" s="88"/>
      <c r="E292" s="90">
        <v>3</v>
      </c>
      <c r="F292" s="90">
        <v>3</v>
      </c>
      <c r="G292" s="90"/>
      <c r="H292" s="90">
        <v>15</v>
      </c>
      <c r="I292" s="90">
        <v>15</v>
      </c>
      <c r="J292" s="111"/>
    </row>
    <row r="293" spans="1:10" x14ac:dyDescent="0.25">
      <c r="A293" s="85">
        <v>3</v>
      </c>
      <c r="B293" s="88" t="s">
        <v>851</v>
      </c>
      <c r="C293" s="88" t="s">
        <v>104</v>
      </c>
      <c r="D293" s="88"/>
      <c r="E293" s="90">
        <v>2</v>
      </c>
      <c r="F293" s="90">
        <v>2</v>
      </c>
      <c r="G293" s="90">
        <f>E293-F293</f>
        <v>0</v>
      </c>
      <c r="H293" s="90">
        <v>10</v>
      </c>
      <c r="I293" s="90">
        <v>8</v>
      </c>
      <c r="J293" s="111"/>
    </row>
    <row r="294" spans="1:10" x14ac:dyDescent="0.25">
      <c r="A294" s="85">
        <v>4</v>
      </c>
      <c r="B294" s="88" t="s">
        <v>28</v>
      </c>
      <c r="C294" s="88" t="s">
        <v>109</v>
      </c>
      <c r="D294" s="88">
        <v>2020</v>
      </c>
      <c r="E294" s="90">
        <v>0.5</v>
      </c>
      <c r="F294" s="90">
        <v>0.5</v>
      </c>
      <c r="G294" s="90"/>
      <c r="H294" s="90">
        <v>10</v>
      </c>
      <c r="I294" s="90">
        <v>10</v>
      </c>
      <c r="J294" s="111"/>
    </row>
    <row r="295" spans="1:10" x14ac:dyDescent="0.25">
      <c r="A295" s="85">
        <v>5</v>
      </c>
      <c r="B295" s="88" t="s">
        <v>852</v>
      </c>
      <c r="C295" s="88" t="s">
        <v>109</v>
      </c>
      <c r="D295" s="88">
        <v>2019</v>
      </c>
      <c r="E295" s="90">
        <v>0.8</v>
      </c>
      <c r="F295" s="90">
        <v>0.8</v>
      </c>
      <c r="G295" s="90"/>
      <c r="H295" s="90">
        <v>15</v>
      </c>
      <c r="I295" s="90">
        <v>15</v>
      </c>
      <c r="J295" s="111"/>
    </row>
    <row r="296" spans="1:10" x14ac:dyDescent="0.25">
      <c r="A296" s="85">
        <v>6</v>
      </c>
      <c r="B296" s="88" t="s">
        <v>853</v>
      </c>
      <c r="C296" s="88" t="s">
        <v>104</v>
      </c>
      <c r="D296" s="88"/>
      <c r="E296" s="90">
        <v>1</v>
      </c>
      <c r="F296" s="90"/>
      <c r="G296" s="90">
        <v>1</v>
      </c>
      <c r="H296" s="90"/>
      <c r="I296" s="90">
        <v>18</v>
      </c>
      <c r="J296" s="111"/>
    </row>
    <row r="297" spans="1:10" s="94" customFormat="1" x14ac:dyDescent="0.25">
      <c r="A297" s="92"/>
      <c r="B297" s="84" t="s">
        <v>944</v>
      </c>
      <c r="C297" s="83">
        <f>A330</f>
        <v>31</v>
      </c>
      <c r="D297" s="120"/>
      <c r="E297" s="121"/>
      <c r="F297" s="121"/>
      <c r="G297" s="121"/>
      <c r="H297" s="121"/>
      <c r="I297" s="121"/>
      <c r="J297" s="121"/>
    </row>
    <row r="298" spans="1:10" x14ac:dyDescent="0.25">
      <c r="A298" s="85"/>
      <c r="B298" s="87" t="s">
        <v>22</v>
      </c>
      <c r="C298" s="95">
        <v>2</v>
      </c>
      <c r="D298" s="88"/>
      <c r="E298" s="90"/>
      <c r="F298" s="90"/>
      <c r="G298" s="90"/>
      <c r="H298" s="90"/>
      <c r="I298" s="90"/>
      <c r="J298" s="90"/>
    </row>
    <row r="299" spans="1:10" x14ac:dyDescent="0.25">
      <c r="A299" s="85">
        <v>1</v>
      </c>
      <c r="B299" s="88" t="s">
        <v>115</v>
      </c>
      <c r="C299" s="88" t="s">
        <v>116</v>
      </c>
      <c r="D299" s="88">
        <v>1985</v>
      </c>
      <c r="E299" s="90"/>
      <c r="F299" s="90"/>
      <c r="G299" s="90"/>
      <c r="H299" s="90"/>
      <c r="I299" s="90"/>
      <c r="J299" s="90"/>
    </row>
    <row r="300" spans="1:10" x14ac:dyDescent="0.25">
      <c r="A300" s="85">
        <v>2</v>
      </c>
      <c r="B300" s="88" t="s">
        <v>117</v>
      </c>
      <c r="C300" s="88" t="s">
        <v>116</v>
      </c>
      <c r="D300" s="88">
        <v>1988</v>
      </c>
      <c r="E300" s="90"/>
      <c r="F300" s="90"/>
      <c r="G300" s="90"/>
      <c r="H300" s="90"/>
      <c r="I300" s="90"/>
      <c r="J300" s="90"/>
    </row>
    <row r="301" spans="1:10" x14ac:dyDescent="0.25">
      <c r="A301" s="85"/>
      <c r="B301" s="87" t="s">
        <v>24</v>
      </c>
      <c r="C301" s="95">
        <v>29</v>
      </c>
      <c r="D301" s="88"/>
      <c r="E301" s="90"/>
      <c r="F301" s="90"/>
      <c r="G301" s="90"/>
      <c r="H301" s="90"/>
      <c r="I301" s="90"/>
      <c r="J301" s="90"/>
    </row>
    <row r="302" spans="1:10" x14ac:dyDescent="0.25">
      <c r="A302" s="85">
        <v>3</v>
      </c>
      <c r="B302" s="115" t="s">
        <v>118</v>
      </c>
      <c r="C302" s="88" t="s">
        <v>879</v>
      </c>
      <c r="D302" s="88">
        <v>2016</v>
      </c>
      <c r="E302" s="90">
        <v>3</v>
      </c>
      <c r="F302" s="90">
        <v>2.7</v>
      </c>
      <c r="G302" s="90">
        <f>E302-F302</f>
        <v>0.29999999999999982</v>
      </c>
      <c r="H302" s="90">
        <v>8</v>
      </c>
      <c r="I302" s="90">
        <v>6</v>
      </c>
      <c r="J302" s="111"/>
    </row>
    <row r="303" spans="1:10" x14ac:dyDescent="0.25">
      <c r="A303" s="85">
        <v>4</v>
      </c>
      <c r="B303" s="88" t="s">
        <v>119</v>
      </c>
      <c r="C303" s="88" t="s">
        <v>879</v>
      </c>
      <c r="D303" s="88">
        <v>2007</v>
      </c>
      <c r="E303" s="90">
        <v>0.28000000000000003</v>
      </c>
      <c r="F303" s="90">
        <v>0.2</v>
      </c>
      <c r="G303" s="90">
        <f>E303-F303</f>
        <v>8.0000000000000016E-2</v>
      </c>
      <c r="H303" s="90">
        <v>3</v>
      </c>
      <c r="I303" s="90">
        <v>3</v>
      </c>
      <c r="J303" s="111"/>
    </row>
    <row r="304" spans="1:10" x14ac:dyDescent="0.25">
      <c r="A304" s="85">
        <v>5</v>
      </c>
      <c r="B304" s="88" t="s">
        <v>120</v>
      </c>
      <c r="C304" s="88" t="s">
        <v>879</v>
      </c>
      <c r="D304" s="88">
        <v>2006</v>
      </c>
      <c r="E304" s="90">
        <v>1.5</v>
      </c>
      <c r="F304" s="90">
        <v>1.5</v>
      </c>
      <c r="G304" s="90">
        <f>E304-F304</f>
        <v>0</v>
      </c>
      <c r="H304" s="90">
        <v>8.5</v>
      </c>
      <c r="I304" s="90">
        <v>4</v>
      </c>
      <c r="J304" s="111"/>
    </row>
    <row r="305" spans="1:10" x14ac:dyDescent="0.25">
      <c r="A305" s="85">
        <v>6</v>
      </c>
      <c r="B305" s="88" t="s">
        <v>121</v>
      </c>
      <c r="C305" s="88" t="s">
        <v>879</v>
      </c>
      <c r="D305" s="88"/>
      <c r="E305" s="90">
        <v>0.3</v>
      </c>
      <c r="F305" s="90">
        <v>0</v>
      </c>
      <c r="G305" s="90">
        <f>E305-F305</f>
        <v>0.3</v>
      </c>
      <c r="H305" s="90">
        <v>3</v>
      </c>
      <c r="I305" s="90">
        <v>2</v>
      </c>
      <c r="J305" s="111"/>
    </row>
    <row r="306" spans="1:10" x14ac:dyDescent="0.25">
      <c r="A306" s="85">
        <v>7</v>
      </c>
      <c r="B306" s="88" t="s">
        <v>122</v>
      </c>
      <c r="C306" s="88" t="s">
        <v>879</v>
      </c>
      <c r="D306" s="88">
        <v>2002</v>
      </c>
      <c r="E306" s="90">
        <v>0.2</v>
      </c>
      <c r="F306" s="90">
        <v>0.2</v>
      </c>
      <c r="G306" s="90"/>
      <c r="H306" s="90">
        <v>6</v>
      </c>
      <c r="I306" s="90">
        <v>6</v>
      </c>
      <c r="J306" s="111"/>
    </row>
    <row r="307" spans="1:10" x14ac:dyDescent="0.25">
      <c r="A307" s="85">
        <v>8</v>
      </c>
      <c r="B307" s="88" t="s">
        <v>123</v>
      </c>
      <c r="C307" s="88" t="s">
        <v>879</v>
      </c>
      <c r="D307" s="88"/>
      <c r="E307" s="90">
        <v>0.4</v>
      </c>
      <c r="F307" s="90">
        <v>0</v>
      </c>
      <c r="G307" s="90">
        <f>E307-F307</f>
        <v>0.4</v>
      </c>
      <c r="H307" s="90">
        <v>5</v>
      </c>
      <c r="I307" s="90">
        <v>5</v>
      </c>
      <c r="J307" s="111"/>
    </row>
    <row r="308" spans="1:10" x14ac:dyDescent="0.25">
      <c r="A308" s="85">
        <v>9</v>
      </c>
      <c r="B308" s="88" t="s">
        <v>124</v>
      </c>
      <c r="C308" s="88" t="s">
        <v>879</v>
      </c>
      <c r="D308" s="88"/>
      <c r="E308" s="90">
        <v>0.32</v>
      </c>
      <c r="F308" s="90">
        <v>0</v>
      </c>
      <c r="G308" s="90">
        <f>E308-F308</f>
        <v>0.32</v>
      </c>
      <c r="H308" s="90">
        <v>3</v>
      </c>
      <c r="I308" s="90">
        <v>3</v>
      </c>
      <c r="J308" s="111"/>
    </row>
    <row r="309" spans="1:10" x14ac:dyDescent="0.25">
      <c r="A309" s="85">
        <v>10</v>
      </c>
      <c r="B309" s="88" t="s">
        <v>125</v>
      </c>
      <c r="C309" s="88" t="s">
        <v>879</v>
      </c>
      <c r="D309" s="88">
        <v>2004</v>
      </c>
      <c r="E309" s="90">
        <v>0.5</v>
      </c>
      <c r="F309" s="90">
        <v>0.5</v>
      </c>
      <c r="G309" s="90"/>
      <c r="H309" s="90">
        <v>5</v>
      </c>
      <c r="I309" s="90">
        <v>5</v>
      </c>
      <c r="J309" s="111"/>
    </row>
    <row r="310" spans="1:10" x14ac:dyDescent="0.25">
      <c r="A310" s="85">
        <v>11</v>
      </c>
      <c r="B310" s="88" t="s">
        <v>126</v>
      </c>
      <c r="C310" s="88" t="s">
        <v>879</v>
      </c>
      <c r="D310" s="88">
        <v>2005</v>
      </c>
      <c r="E310" s="90">
        <v>0.2</v>
      </c>
      <c r="F310" s="90">
        <v>0.2</v>
      </c>
      <c r="G310" s="90"/>
      <c r="H310" s="90">
        <v>4</v>
      </c>
      <c r="I310" s="90">
        <v>4</v>
      </c>
      <c r="J310" s="111"/>
    </row>
    <row r="311" spans="1:10" x14ac:dyDescent="0.25">
      <c r="A311" s="85">
        <v>12</v>
      </c>
      <c r="B311" s="88" t="s">
        <v>127</v>
      </c>
      <c r="C311" s="88" t="s">
        <v>879</v>
      </c>
      <c r="D311" s="88">
        <v>2007</v>
      </c>
      <c r="E311" s="90">
        <v>0.5</v>
      </c>
      <c r="F311" s="90">
        <v>0.5</v>
      </c>
      <c r="G311" s="90"/>
      <c r="H311" s="90">
        <v>6</v>
      </c>
      <c r="I311" s="90">
        <v>6</v>
      </c>
      <c r="J311" s="111"/>
    </row>
    <row r="312" spans="1:10" x14ac:dyDescent="0.25">
      <c r="A312" s="85">
        <v>13</v>
      </c>
      <c r="B312" s="88" t="s">
        <v>128</v>
      </c>
      <c r="C312" s="88" t="s">
        <v>879</v>
      </c>
      <c r="D312" s="88">
        <v>2007</v>
      </c>
      <c r="E312" s="90">
        <v>0.6</v>
      </c>
      <c r="F312" s="90">
        <v>0.6</v>
      </c>
      <c r="G312" s="90"/>
      <c r="H312" s="90">
        <v>3</v>
      </c>
      <c r="I312" s="90">
        <v>3</v>
      </c>
      <c r="J312" s="111"/>
    </row>
    <row r="313" spans="1:10" x14ac:dyDescent="0.25">
      <c r="A313" s="85">
        <v>14</v>
      </c>
      <c r="B313" s="88" t="s">
        <v>129</v>
      </c>
      <c r="C313" s="88" t="s">
        <v>879</v>
      </c>
      <c r="D313" s="88">
        <v>2006</v>
      </c>
      <c r="E313" s="90">
        <v>0.15</v>
      </c>
      <c r="F313" s="90">
        <v>0.15</v>
      </c>
      <c r="G313" s="90"/>
      <c r="H313" s="90">
        <v>2</v>
      </c>
      <c r="I313" s="90">
        <v>2</v>
      </c>
      <c r="J313" s="111"/>
    </row>
    <row r="314" spans="1:10" x14ac:dyDescent="0.25">
      <c r="A314" s="85">
        <v>15</v>
      </c>
      <c r="B314" s="88" t="s">
        <v>130</v>
      </c>
      <c r="C314" s="88" t="s">
        <v>879</v>
      </c>
      <c r="D314" s="88">
        <v>2006</v>
      </c>
      <c r="E314" s="90">
        <v>0.12</v>
      </c>
      <c r="F314" s="90">
        <v>0.12</v>
      </c>
      <c r="G314" s="90"/>
      <c r="H314" s="90">
        <v>3.2</v>
      </c>
      <c r="I314" s="90">
        <v>3.2</v>
      </c>
      <c r="J314" s="111"/>
    </row>
    <row r="315" spans="1:10" x14ac:dyDescent="0.25">
      <c r="A315" s="85">
        <v>16</v>
      </c>
      <c r="B315" s="88" t="s">
        <v>131</v>
      </c>
      <c r="C315" s="88" t="s">
        <v>650</v>
      </c>
      <c r="D315" s="88">
        <v>2015</v>
      </c>
      <c r="E315" s="90">
        <v>1.5</v>
      </c>
      <c r="F315" s="90">
        <v>1.5</v>
      </c>
      <c r="G315" s="90"/>
      <c r="H315" s="90">
        <v>8</v>
      </c>
      <c r="I315" s="90">
        <v>8</v>
      </c>
      <c r="J315" s="111"/>
    </row>
    <row r="316" spans="1:10" x14ac:dyDescent="0.25">
      <c r="A316" s="85">
        <v>17</v>
      </c>
      <c r="B316" s="88" t="s">
        <v>132</v>
      </c>
      <c r="C316" s="88" t="s">
        <v>650</v>
      </c>
      <c r="D316" s="88">
        <v>2015</v>
      </c>
      <c r="E316" s="90">
        <v>0.7</v>
      </c>
      <c r="F316" s="90">
        <v>0.7</v>
      </c>
      <c r="G316" s="90"/>
      <c r="H316" s="90">
        <v>7.2</v>
      </c>
      <c r="I316" s="90">
        <v>7.2</v>
      </c>
      <c r="J316" s="111"/>
    </row>
    <row r="317" spans="1:10" x14ac:dyDescent="0.25">
      <c r="A317" s="85">
        <v>18</v>
      </c>
      <c r="B317" s="88" t="s">
        <v>133</v>
      </c>
      <c r="C317" s="88" t="s">
        <v>116</v>
      </c>
      <c r="D317" s="88">
        <v>2013</v>
      </c>
      <c r="E317" s="90">
        <v>0.3</v>
      </c>
      <c r="F317" s="90">
        <v>0.3</v>
      </c>
      <c r="G317" s="90"/>
      <c r="H317" s="90">
        <v>6.6</v>
      </c>
      <c r="I317" s="90">
        <v>6.6</v>
      </c>
      <c r="J317" s="111"/>
    </row>
    <row r="318" spans="1:10" x14ac:dyDescent="0.25">
      <c r="A318" s="85">
        <v>19</v>
      </c>
      <c r="B318" s="88" t="s">
        <v>134</v>
      </c>
      <c r="C318" s="88" t="s">
        <v>116</v>
      </c>
      <c r="D318" s="88">
        <v>2013</v>
      </c>
      <c r="E318" s="90">
        <v>0.3</v>
      </c>
      <c r="F318" s="90">
        <v>0.3</v>
      </c>
      <c r="G318" s="90"/>
      <c r="H318" s="90">
        <v>5.2</v>
      </c>
      <c r="I318" s="90">
        <v>5.2</v>
      </c>
      <c r="J318" s="111"/>
    </row>
    <row r="319" spans="1:10" x14ac:dyDescent="0.25">
      <c r="A319" s="85">
        <v>20</v>
      </c>
      <c r="B319" s="88" t="s">
        <v>135</v>
      </c>
      <c r="C319" s="88" t="s">
        <v>116</v>
      </c>
      <c r="D319" s="88">
        <v>2014</v>
      </c>
      <c r="E319" s="90">
        <v>1.2</v>
      </c>
      <c r="F319" s="90">
        <v>1.2</v>
      </c>
      <c r="G319" s="90"/>
      <c r="H319" s="90">
        <v>10</v>
      </c>
      <c r="I319" s="90">
        <v>10</v>
      </c>
      <c r="J319" s="111"/>
    </row>
    <row r="320" spans="1:10" x14ac:dyDescent="0.25">
      <c r="A320" s="85">
        <v>21</v>
      </c>
      <c r="B320" s="88" t="s">
        <v>136</v>
      </c>
      <c r="C320" s="88" t="s">
        <v>650</v>
      </c>
      <c r="D320" s="88">
        <v>2010</v>
      </c>
      <c r="E320" s="90">
        <v>0.35</v>
      </c>
      <c r="F320" s="90">
        <v>0.35</v>
      </c>
      <c r="G320" s="90"/>
      <c r="H320" s="90">
        <v>2.2999999999999998</v>
      </c>
      <c r="I320" s="90">
        <v>2.2999999999999998</v>
      </c>
      <c r="J320" s="111"/>
    </row>
    <row r="321" spans="1:10" x14ac:dyDescent="0.25">
      <c r="A321" s="85">
        <v>22</v>
      </c>
      <c r="B321" s="88" t="s">
        <v>137</v>
      </c>
      <c r="C321" s="88" t="s">
        <v>650</v>
      </c>
      <c r="D321" s="88">
        <v>2010</v>
      </c>
      <c r="E321" s="90">
        <v>0.1</v>
      </c>
      <c r="F321" s="90">
        <v>0.1</v>
      </c>
      <c r="G321" s="90"/>
      <c r="H321" s="90">
        <v>4</v>
      </c>
      <c r="I321" s="90">
        <v>4</v>
      </c>
      <c r="J321" s="111"/>
    </row>
    <row r="322" spans="1:10" x14ac:dyDescent="0.25">
      <c r="A322" s="85">
        <v>23</v>
      </c>
      <c r="B322" s="88" t="s">
        <v>138</v>
      </c>
      <c r="C322" s="88" t="s">
        <v>650</v>
      </c>
      <c r="D322" s="88">
        <v>2011</v>
      </c>
      <c r="E322" s="90">
        <v>0.12</v>
      </c>
      <c r="F322" s="90">
        <v>0.12</v>
      </c>
      <c r="G322" s="90"/>
      <c r="H322" s="90">
        <v>2.5</v>
      </c>
      <c r="I322" s="90">
        <v>2.5</v>
      </c>
      <c r="J322" s="111"/>
    </row>
    <row r="323" spans="1:10" x14ac:dyDescent="0.25">
      <c r="A323" s="85">
        <v>24</v>
      </c>
      <c r="B323" s="88" t="s">
        <v>139</v>
      </c>
      <c r="C323" s="88" t="s">
        <v>650</v>
      </c>
      <c r="D323" s="88">
        <v>2008</v>
      </c>
      <c r="E323" s="90">
        <v>0.1</v>
      </c>
      <c r="F323" s="90">
        <v>0.1</v>
      </c>
      <c r="G323" s="90"/>
      <c r="H323" s="90">
        <v>4.2</v>
      </c>
      <c r="I323" s="90">
        <v>4.2</v>
      </c>
      <c r="J323" s="111"/>
    </row>
    <row r="324" spans="1:10" x14ac:dyDescent="0.25">
      <c r="A324" s="85">
        <v>25</v>
      </c>
      <c r="B324" s="88" t="s">
        <v>140</v>
      </c>
      <c r="C324" s="88" t="s">
        <v>650</v>
      </c>
      <c r="D324" s="88"/>
      <c r="E324" s="90">
        <v>0.25</v>
      </c>
      <c r="F324" s="90">
        <v>0</v>
      </c>
      <c r="G324" s="90">
        <f>E324-F324</f>
        <v>0.25</v>
      </c>
      <c r="H324" s="90">
        <v>4.5</v>
      </c>
      <c r="I324" s="90">
        <v>4.5</v>
      </c>
      <c r="J324" s="111"/>
    </row>
    <row r="325" spans="1:10" x14ac:dyDescent="0.25">
      <c r="A325" s="85">
        <v>26</v>
      </c>
      <c r="B325" s="88" t="s">
        <v>141</v>
      </c>
      <c r="C325" s="88" t="s">
        <v>650</v>
      </c>
      <c r="D325" s="88">
        <v>2006</v>
      </c>
      <c r="E325" s="90">
        <v>0.17</v>
      </c>
      <c r="F325" s="90">
        <v>0.12</v>
      </c>
      <c r="G325" s="90">
        <f>E325-F325</f>
        <v>5.0000000000000017E-2</v>
      </c>
      <c r="H325" s="90">
        <v>1.5</v>
      </c>
      <c r="I325" s="90">
        <v>1.5</v>
      </c>
      <c r="J325" s="111"/>
    </row>
    <row r="326" spans="1:10" x14ac:dyDescent="0.25">
      <c r="A326" s="85">
        <v>27</v>
      </c>
      <c r="B326" s="88" t="s">
        <v>142</v>
      </c>
      <c r="C326" s="88" t="s">
        <v>650</v>
      </c>
      <c r="D326" s="88">
        <v>2009</v>
      </c>
      <c r="E326" s="90">
        <v>0.2</v>
      </c>
      <c r="F326" s="90">
        <v>0.2</v>
      </c>
      <c r="G326" s="90"/>
      <c r="H326" s="90">
        <v>2.2000000000000002</v>
      </c>
      <c r="I326" s="90">
        <v>2.2000000000000002</v>
      </c>
      <c r="J326" s="111"/>
    </row>
    <row r="327" spans="1:10" x14ac:dyDescent="0.25">
      <c r="A327" s="85">
        <v>28</v>
      </c>
      <c r="B327" s="88" t="s">
        <v>143</v>
      </c>
      <c r="C327" s="88" t="s">
        <v>650</v>
      </c>
      <c r="D327" s="88">
        <v>2007</v>
      </c>
      <c r="E327" s="90">
        <v>0.39</v>
      </c>
      <c r="F327" s="90">
        <v>0.39</v>
      </c>
      <c r="G327" s="90"/>
      <c r="H327" s="90">
        <v>8</v>
      </c>
      <c r="I327" s="90">
        <v>8</v>
      </c>
      <c r="J327" s="111"/>
    </row>
    <row r="328" spans="1:10" x14ac:dyDescent="0.25">
      <c r="A328" s="85">
        <v>29</v>
      </c>
      <c r="B328" s="88" t="s">
        <v>144</v>
      </c>
      <c r="C328" s="88" t="s">
        <v>114</v>
      </c>
      <c r="D328" s="88">
        <v>2005</v>
      </c>
      <c r="E328" s="90">
        <v>0.2</v>
      </c>
      <c r="F328" s="90">
        <v>0.2</v>
      </c>
      <c r="G328" s="90"/>
      <c r="H328" s="90">
        <v>6</v>
      </c>
      <c r="I328" s="90">
        <v>6</v>
      </c>
      <c r="J328" s="111"/>
    </row>
    <row r="329" spans="1:10" x14ac:dyDescent="0.25">
      <c r="A329" s="85">
        <v>30</v>
      </c>
      <c r="B329" s="88" t="s">
        <v>145</v>
      </c>
      <c r="C329" s="88" t="s">
        <v>114</v>
      </c>
      <c r="D329" s="88">
        <v>2004</v>
      </c>
      <c r="E329" s="90">
        <v>1</v>
      </c>
      <c r="F329" s="90">
        <v>1</v>
      </c>
      <c r="G329" s="90"/>
      <c r="H329" s="90">
        <v>13</v>
      </c>
      <c r="I329" s="90">
        <v>13</v>
      </c>
      <c r="J329" s="111"/>
    </row>
    <row r="330" spans="1:10" x14ac:dyDescent="0.25">
      <c r="A330" s="85">
        <v>31</v>
      </c>
      <c r="B330" s="88" t="s">
        <v>146</v>
      </c>
      <c r="C330" s="88" t="s">
        <v>147</v>
      </c>
      <c r="D330" s="88"/>
      <c r="E330" s="90">
        <v>6</v>
      </c>
      <c r="F330" s="90">
        <v>0</v>
      </c>
      <c r="G330" s="90">
        <f>E330-F330</f>
        <v>6</v>
      </c>
      <c r="H330" s="90">
        <v>6</v>
      </c>
      <c r="I330" s="90">
        <v>6</v>
      </c>
      <c r="J330" s="111"/>
    </row>
    <row r="331" spans="1:10" s="94" customFormat="1" x14ac:dyDescent="0.25">
      <c r="A331" s="92" t="s">
        <v>29</v>
      </c>
      <c r="B331" s="142" t="s">
        <v>201</v>
      </c>
      <c r="C331" s="83">
        <f>A361+A369+A458</f>
        <v>117</v>
      </c>
      <c r="D331" s="84"/>
      <c r="E331" s="93"/>
      <c r="F331" s="93"/>
      <c r="G331" s="93"/>
      <c r="H331" s="93"/>
      <c r="I331" s="93"/>
      <c r="J331" s="93"/>
    </row>
    <row r="332" spans="1:10" x14ac:dyDescent="0.25">
      <c r="A332" s="85"/>
      <c r="B332" s="86" t="s">
        <v>937</v>
      </c>
      <c r="C332" s="95">
        <v>1</v>
      </c>
      <c r="D332" s="88"/>
      <c r="E332" s="90"/>
      <c r="F332" s="90"/>
      <c r="G332" s="90"/>
      <c r="H332" s="90"/>
      <c r="I332" s="90"/>
      <c r="J332" s="90"/>
    </row>
    <row r="333" spans="1:10" x14ac:dyDescent="0.25">
      <c r="A333" s="85">
        <v>1</v>
      </c>
      <c r="B333" s="115" t="s">
        <v>202</v>
      </c>
      <c r="C333" s="88" t="s">
        <v>202</v>
      </c>
      <c r="D333" s="88"/>
      <c r="E333" s="90"/>
      <c r="F333" s="90"/>
      <c r="G333" s="90"/>
      <c r="H333" s="90"/>
      <c r="I333" s="90"/>
      <c r="J333" s="90"/>
    </row>
    <row r="334" spans="1:10" x14ac:dyDescent="0.25">
      <c r="A334" s="85"/>
      <c r="B334" s="86" t="s">
        <v>22</v>
      </c>
      <c r="C334" s="95">
        <v>9</v>
      </c>
      <c r="D334" s="88"/>
      <c r="E334" s="90"/>
      <c r="F334" s="90"/>
      <c r="G334" s="90"/>
      <c r="H334" s="90"/>
      <c r="I334" s="90"/>
      <c r="J334" s="90"/>
    </row>
    <row r="335" spans="1:10" x14ac:dyDescent="0.25">
      <c r="A335" s="85">
        <v>2</v>
      </c>
      <c r="B335" s="115" t="s">
        <v>203</v>
      </c>
      <c r="C335" s="88" t="s">
        <v>204</v>
      </c>
      <c r="D335" s="88"/>
      <c r="E335" s="90">
        <v>1.58</v>
      </c>
      <c r="F335" s="90">
        <v>0.03</v>
      </c>
      <c r="G335" s="90">
        <v>1.55</v>
      </c>
      <c r="H335" s="90">
        <f>I335:I335</f>
        <v>6</v>
      </c>
      <c r="I335" s="90">
        <v>6</v>
      </c>
      <c r="J335" s="90"/>
    </row>
    <row r="336" spans="1:10" x14ac:dyDescent="0.25">
      <c r="A336" s="85">
        <v>3</v>
      </c>
      <c r="B336" s="88" t="s">
        <v>206</v>
      </c>
      <c r="C336" s="88" t="s">
        <v>204</v>
      </c>
      <c r="D336" s="88"/>
      <c r="E336" s="90">
        <v>3.15</v>
      </c>
      <c r="F336" s="90">
        <v>7.0000000000000007E-2</v>
      </c>
      <c r="G336" s="90">
        <v>3.08</v>
      </c>
      <c r="H336" s="90">
        <f>I336</f>
        <v>3</v>
      </c>
      <c r="I336" s="90">
        <v>3</v>
      </c>
      <c r="J336" s="90"/>
    </row>
    <row r="337" spans="1:10" x14ac:dyDescent="0.25">
      <c r="A337" s="85">
        <v>4</v>
      </c>
      <c r="B337" s="88" t="s">
        <v>207</v>
      </c>
      <c r="C337" s="88" t="s">
        <v>228</v>
      </c>
      <c r="D337" s="88"/>
      <c r="E337" s="90">
        <v>2.5</v>
      </c>
      <c r="F337" s="90">
        <v>0</v>
      </c>
      <c r="G337" s="90"/>
      <c r="H337" s="90">
        <f t="shared" ref="H337:H338" si="6">I337</f>
        <v>6</v>
      </c>
      <c r="I337" s="90">
        <v>6</v>
      </c>
      <c r="J337" s="90"/>
    </row>
    <row r="338" spans="1:10" x14ac:dyDescent="0.25">
      <c r="A338" s="85">
        <v>5</v>
      </c>
      <c r="B338" s="88" t="s">
        <v>208</v>
      </c>
      <c r="C338" s="88" t="s">
        <v>209</v>
      </c>
      <c r="D338" s="88"/>
      <c r="E338" s="90">
        <v>0.315</v>
      </c>
      <c r="F338" s="90">
        <v>0.11</v>
      </c>
      <c r="G338" s="90">
        <v>0.20499999999999999</v>
      </c>
      <c r="H338" s="90">
        <f t="shared" si="6"/>
        <v>3</v>
      </c>
      <c r="I338" s="90">
        <v>3</v>
      </c>
      <c r="J338" s="90"/>
    </row>
    <row r="339" spans="1:10" x14ac:dyDescent="0.25">
      <c r="A339" s="85">
        <v>6</v>
      </c>
      <c r="B339" s="88" t="s">
        <v>210</v>
      </c>
      <c r="C339" s="88" t="s">
        <v>211</v>
      </c>
      <c r="D339" s="88"/>
      <c r="E339" s="90"/>
      <c r="F339" s="90"/>
      <c r="G339" s="90"/>
      <c r="H339" s="90"/>
      <c r="I339" s="90"/>
      <c r="J339" s="90"/>
    </row>
    <row r="340" spans="1:10" x14ac:dyDescent="0.25">
      <c r="A340" s="85">
        <v>7</v>
      </c>
      <c r="B340" s="88" t="s">
        <v>212</v>
      </c>
      <c r="C340" s="88" t="s">
        <v>213</v>
      </c>
      <c r="D340" s="88"/>
      <c r="E340" s="90">
        <v>0.18</v>
      </c>
      <c r="F340" s="90">
        <v>0</v>
      </c>
      <c r="G340" s="90">
        <v>0.18</v>
      </c>
      <c r="H340" s="90">
        <f t="shared" ref="H340:H342" si="7">I340</f>
        <v>2</v>
      </c>
      <c r="I340" s="90">
        <v>2</v>
      </c>
      <c r="J340" s="90"/>
    </row>
    <row r="341" spans="1:10" x14ac:dyDescent="0.25">
      <c r="A341" s="85">
        <v>8</v>
      </c>
      <c r="B341" s="88" t="s">
        <v>214</v>
      </c>
      <c r="C341" s="88" t="s">
        <v>202</v>
      </c>
      <c r="D341" s="88"/>
      <c r="E341" s="90">
        <v>0.3</v>
      </c>
      <c r="F341" s="90">
        <v>0</v>
      </c>
      <c r="G341" s="90">
        <v>0.3</v>
      </c>
      <c r="H341" s="90">
        <f t="shared" si="7"/>
        <v>0</v>
      </c>
      <c r="I341" s="90"/>
      <c r="J341" s="90"/>
    </row>
    <row r="342" spans="1:10" x14ac:dyDescent="0.25">
      <c r="A342" s="85">
        <v>9</v>
      </c>
      <c r="B342" s="88" t="s">
        <v>215</v>
      </c>
      <c r="C342" s="88" t="s">
        <v>205</v>
      </c>
      <c r="D342" s="88"/>
      <c r="E342" s="90">
        <v>0.3</v>
      </c>
      <c r="F342" s="90">
        <v>0</v>
      </c>
      <c r="G342" s="90">
        <v>0.3</v>
      </c>
      <c r="H342" s="90">
        <f t="shared" si="7"/>
        <v>5</v>
      </c>
      <c r="I342" s="90">
        <v>5</v>
      </c>
      <c r="J342" s="90"/>
    </row>
    <row r="343" spans="1:10" x14ac:dyDescent="0.25">
      <c r="A343" s="85">
        <v>10</v>
      </c>
      <c r="B343" s="88" t="s">
        <v>216</v>
      </c>
      <c r="C343" s="88" t="s">
        <v>205</v>
      </c>
      <c r="D343" s="88">
        <v>2016</v>
      </c>
      <c r="E343" s="90">
        <v>0.15</v>
      </c>
      <c r="F343" s="90">
        <v>0</v>
      </c>
      <c r="G343" s="90">
        <v>0.15</v>
      </c>
      <c r="H343" s="90">
        <v>7</v>
      </c>
      <c r="I343" s="90">
        <v>7</v>
      </c>
      <c r="J343" s="90"/>
    </row>
    <row r="344" spans="1:10" x14ac:dyDescent="0.25">
      <c r="A344" s="85"/>
      <c r="B344" s="87" t="s">
        <v>24</v>
      </c>
      <c r="C344" s="95">
        <v>17</v>
      </c>
      <c r="D344" s="88"/>
      <c r="E344" s="90"/>
      <c r="F344" s="90"/>
      <c r="G344" s="90"/>
      <c r="H344" s="90"/>
      <c r="I344" s="90"/>
      <c r="J344" s="90"/>
    </row>
    <row r="345" spans="1:10" x14ac:dyDescent="0.25">
      <c r="A345" s="85">
        <v>11</v>
      </c>
      <c r="B345" s="88" t="s">
        <v>217</v>
      </c>
      <c r="C345" s="88" t="s">
        <v>213</v>
      </c>
      <c r="D345" s="88"/>
      <c r="E345" s="90">
        <v>0.315</v>
      </c>
      <c r="F345" s="90">
        <v>0.08</v>
      </c>
      <c r="G345" s="90">
        <v>0.23499999999999999</v>
      </c>
      <c r="H345" s="90">
        <f>I345</f>
        <v>5</v>
      </c>
      <c r="I345" s="90">
        <v>5</v>
      </c>
      <c r="J345" s="111"/>
    </row>
    <row r="346" spans="1:10" x14ac:dyDescent="0.25">
      <c r="A346" s="85">
        <v>12</v>
      </c>
      <c r="B346" s="88" t="s">
        <v>218</v>
      </c>
      <c r="C346" s="88" t="s">
        <v>213</v>
      </c>
      <c r="D346" s="88"/>
      <c r="E346" s="90">
        <v>0.03</v>
      </c>
      <c r="F346" s="90">
        <v>0.03</v>
      </c>
      <c r="G346" s="90">
        <v>0</v>
      </c>
      <c r="H346" s="90">
        <f t="shared" ref="H346:H361" si="8">I346</f>
        <v>2</v>
      </c>
      <c r="I346" s="90">
        <v>2</v>
      </c>
      <c r="J346" s="111"/>
    </row>
    <row r="347" spans="1:10" x14ac:dyDescent="0.25">
      <c r="A347" s="85">
        <v>13</v>
      </c>
      <c r="B347" s="88" t="s">
        <v>219</v>
      </c>
      <c r="C347" s="88" t="s">
        <v>220</v>
      </c>
      <c r="D347" s="88"/>
      <c r="E347" s="90">
        <v>2.0150000000000001</v>
      </c>
      <c r="F347" s="90">
        <v>2</v>
      </c>
      <c r="G347" s="90">
        <v>1.4999999999999999E-2</v>
      </c>
      <c r="H347" s="90">
        <f t="shared" si="8"/>
        <v>7</v>
      </c>
      <c r="I347" s="90">
        <v>7</v>
      </c>
      <c r="J347" s="111"/>
    </row>
    <row r="348" spans="1:10" x14ac:dyDescent="0.25">
      <c r="A348" s="85">
        <v>14</v>
      </c>
      <c r="B348" s="88" t="s">
        <v>221</v>
      </c>
      <c r="C348" s="88" t="s">
        <v>220</v>
      </c>
      <c r="D348" s="88"/>
      <c r="E348" s="90">
        <v>1.075</v>
      </c>
      <c r="F348" s="90">
        <v>0.1</v>
      </c>
      <c r="G348" s="90">
        <v>0.97499999999999998</v>
      </c>
      <c r="H348" s="90">
        <f t="shared" si="8"/>
        <v>0</v>
      </c>
      <c r="I348" s="90"/>
      <c r="J348" s="111"/>
    </row>
    <row r="349" spans="1:10" x14ac:dyDescent="0.25">
      <c r="A349" s="85">
        <v>15</v>
      </c>
      <c r="B349" s="88" t="s">
        <v>222</v>
      </c>
      <c r="C349" s="88" t="s">
        <v>204</v>
      </c>
      <c r="D349" s="88"/>
      <c r="E349" s="90">
        <v>0.15</v>
      </c>
      <c r="F349" s="90">
        <v>0</v>
      </c>
      <c r="G349" s="90">
        <v>0.15</v>
      </c>
      <c r="H349" s="90">
        <f t="shared" si="8"/>
        <v>1</v>
      </c>
      <c r="I349" s="90">
        <v>1</v>
      </c>
      <c r="J349" s="111"/>
    </row>
    <row r="350" spans="1:10" x14ac:dyDescent="0.25">
      <c r="A350" s="85">
        <v>16</v>
      </c>
      <c r="B350" s="88" t="s">
        <v>223</v>
      </c>
      <c r="C350" s="88" t="s">
        <v>228</v>
      </c>
      <c r="D350" s="88"/>
      <c r="E350" s="90">
        <v>0.09</v>
      </c>
      <c r="F350" s="90">
        <v>0</v>
      </c>
      <c r="G350" s="90">
        <v>0.09</v>
      </c>
      <c r="H350" s="90">
        <f t="shared" si="8"/>
        <v>4</v>
      </c>
      <c r="I350" s="90">
        <v>4</v>
      </c>
      <c r="J350" s="111"/>
    </row>
    <row r="351" spans="1:10" x14ac:dyDescent="0.25">
      <c r="A351" s="85">
        <v>17</v>
      </c>
      <c r="B351" s="88" t="s">
        <v>224</v>
      </c>
      <c r="C351" s="88" t="s">
        <v>228</v>
      </c>
      <c r="D351" s="88"/>
      <c r="E351" s="90">
        <v>0.18</v>
      </c>
      <c r="F351" s="90">
        <v>0</v>
      </c>
      <c r="G351" s="90">
        <v>0.18</v>
      </c>
      <c r="H351" s="90">
        <f t="shared" si="8"/>
        <v>2</v>
      </c>
      <c r="I351" s="90">
        <v>2</v>
      </c>
      <c r="J351" s="111"/>
    </row>
    <row r="352" spans="1:10" x14ac:dyDescent="0.25">
      <c r="A352" s="85">
        <v>18</v>
      </c>
      <c r="B352" s="88" t="s">
        <v>225</v>
      </c>
      <c r="C352" s="88" t="s">
        <v>220</v>
      </c>
      <c r="D352" s="88"/>
      <c r="E352" s="90">
        <v>0.18</v>
      </c>
      <c r="F352" s="90">
        <v>0</v>
      </c>
      <c r="G352" s="90">
        <v>0.18</v>
      </c>
      <c r="H352" s="90">
        <f t="shared" si="8"/>
        <v>2</v>
      </c>
      <c r="I352" s="90">
        <v>2</v>
      </c>
      <c r="J352" s="111"/>
    </row>
    <row r="353" spans="1:10" x14ac:dyDescent="0.25">
      <c r="A353" s="85">
        <v>19</v>
      </c>
      <c r="B353" s="88" t="s">
        <v>226</v>
      </c>
      <c r="C353" s="88" t="s">
        <v>202</v>
      </c>
      <c r="D353" s="88"/>
      <c r="E353" s="90">
        <v>0.42</v>
      </c>
      <c r="F353" s="90">
        <v>0</v>
      </c>
      <c r="G353" s="90">
        <v>0.42</v>
      </c>
      <c r="H353" s="90">
        <f t="shared" si="8"/>
        <v>8</v>
      </c>
      <c r="I353" s="90">
        <v>8</v>
      </c>
      <c r="J353" s="111"/>
    </row>
    <row r="354" spans="1:10" x14ac:dyDescent="0.25">
      <c r="A354" s="85">
        <v>20</v>
      </c>
      <c r="B354" s="88" t="s">
        <v>227</v>
      </c>
      <c r="C354" s="88" t="s">
        <v>228</v>
      </c>
      <c r="D354" s="88"/>
      <c r="E354" s="90">
        <v>0.03</v>
      </c>
      <c r="F354" s="90">
        <v>0</v>
      </c>
      <c r="G354" s="90">
        <v>0.03</v>
      </c>
      <c r="H354" s="90">
        <f t="shared" si="8"/>
        <v>2</v>
      </c>
      <c r="I354" s="90">
        <v>2</v>
      </c>
      <c r="J354" s="111"/>
    </row>
    <row r="355" spans="1:10" x14ac:dyDescent="0.25">
      <c r="A355" s="85">
        <v>21</v>
      </c>
      <c r="B355" s="88" t="s">
        <v>229</v>
      </c>
      <c r="C355" s="88" t="s">
        <v>220</v>
      </c>
      <c r="D355" s="88"/>
      <c r="E355" s="90">
        <v>0.45</v>
      </c>
      <c r="F355" s="90">
        <v>0</v>
      </c>
      <c r="G355" s="90">
        <v>0.45</v>
      </c>
      <c r="H355" s="90">
        <f t="shared" si="8"/>
        <v>3</v>
      </c>
      <c r="I355" s="90">
        <v>3</v>
      </c>
      <c r="J355" s="111"/>
    </row>
    <row r="356" spans="1:10" x14ac:dyDescent="0.25">
      <c r="A356" s="85">
        <v>22</v>
      </c>
      <c r="B356" s="88" t="s">
        <v>230</v>
      </c>
      <c r="C356" s="88" t="s">
        <v>202</v>
      </c>
      <c r="D356" s="88"/>
      <c r="E356" s="90">
        <v>0.75</v>
      </c>
      <c r="F356" s="90">
        <v>0</v>
      </c>
      <c r="G356" s="90">
        <v>0.75</v>
      </c>
      <c r="H356" s="90">
        <f t="shared" si="8"/>
        <v>4</v>
      </c>
      <c r="I356" s="90">
        <v>4</v>
      </c>
      <c r="J356" s="111"/>
    </row>
    <row r="357" spans="1:10" x14ac:dyDescent="0.25">
      <c r="A357" s="85">
        <v>23</v>
      </c>
      <c r="B357" s="88" t="s">
        <v>34</v>
      </c>
      <c r="C357" s="88" t="s">
        <v>202</v>
      </c>
      <c r="D357" s="88"/>
      <c r="E357" s="90">
        <v>0.88</v>
      </c>
      <c r="F357" s="90">
        <v>0</v>
      </c>
      <c r="G357" s="90">
        <v>0.88</v>
      </c>
      <c r="H357" s="90">
        <f t="shared" si="8"/>
        <v>2</v>
      </c>
      <c r="I357" s="90">
        <v>2</v>
      </c>
      <c r="J357" s="111"/>
    </row>
    <row r="358" spans="1:10" x14ac:dyDescent="0.25">
      <c r="A358" s="85">
        <v>24</v>
      </c>
      <c r="B358" s="88" t="s">
        <v>231</v>
      </c>
      <c r="C358" s="88" t="s">
        <v>202</v>
      </c>
      <c r="D358" s="88"/>
      <c r="E358" s="90">
        <v>0.9</v>
      </c>
      <c r="F358" s="90">
        <v>0</v>
      </c>
      <c r="G358" s="90">
        <v>0.9</v>
      </c>
      <c r="H358" s="90">
        <f t="shared" si="8"/>
        <v>1</v>
      </c>
      <c r="I358" s="90">
        <v>1</v>
      </c>
      <c r="J358" s="111"/>
    </row>
    <row r="359" spans="1:10" x14ac:dyDescent="0.25">
      <c r="A359" s="85">
        <v>25</v>
      </c>
      <c r="B359" s="88" t="s">
        <v>232</v>
      </c>
      <c r="C359" s="88" t="s">
        <v>202</v>
      </c>
      <c r="D359" s="88"/>
      <c r="E359" s="90">
        <v>0.91500000000000004</v>
      </c>
      <c r="F359" s="90">
        <v>0</v>
      </c>
      <c r="G359" s="90">
        <v>0.91500000000000004</v>
      </c>
      <c r="H359" s="90">
        <f t="shared" si="8"/>
        <v>1</v>
      </c>
      <c r="I359" s="90">
        <v>1</v>
      </c>
      <c r="J359" s="111"/>
    </row>
    <row r="360" spans="1:10" x14ac:dyDescent="0.25">
      <c r="A360" s="85">
        <v>26</v>
      </c>
      <c r="B360" s="88" t="s">
        <v>233</v>
      </c>
      <c r="C360" s="88" t="s">
        <v>220</v>
      </c>
      <c r="D360" s="88"/>
      <c r="E360" s="90">
        <v>0.15</v>
      </c>
      <c r="F360" s="90">
        <v>0</v>
      </c>
      <c r="G360" s="90">
        <v>0.15</v>
      </c>
      <c r="H360" s="90">
        <f t="shared" si="8"/>
        <v>1.5</v>
      </c>
      <c r="I360" s="90">
        <v>1.5</v>
      </c>
      <c r="J360" s="111"/>
    </row>
    <row r="361" spans="1:10" x14ac:dyDescent="0.25">
      <c r="A361" s="85">
        <v>27</v>
      </c>
      <c r="B361" s="88" t="s">
        <v>234</v>
      </c>
      <c r="C361" s="88" t="s">
        <v>220</v>
      </c>
      <c r="D361" s="88"/>
      <c r="E361" s="90">
        <v>0.14499999999999999</v>
      </c>
      <c r="F361" s="90">
        <v>0</v>
      </c>
      <c r="G361" s="90">
        <v>0.14499999999999999</v>
      </c>
      <c r="H361" s="90">
        <f t="shared" si="8"/>
        <v>0.5</v>
      </c>
      <c r="I361" s="90">
        <v>0.5</v>
      </c>
      <c r="J361" s="111"/>
    </row>
    <row r="362" spans="1:10" s="94" customFormat="1" x14ac:dyDescent="0.25">
      <c r="A362" s="92"/>
      <c r="B362" s="84" t="s">
        <v>945</v>
      </c>
      <c r="C362" s="83">
        <v>5</v>
      </c>
      <c r="D362" s="84"/>
      <c r="E362" s="93"/>
      <c r="F362" s="93"/>
      <c r="G362" s="93"/>
      <c r="H362" s="93"/>
      <c r="I362" s="93"/>
      <c r="J362" s="93"/>
    </row>
    <row r="363" spans="1:10" x14ac:dyDescent="0.25">
      <c r="A363" s="85"/>
      <c r="B363" s="87" t="s">
        <v>854</v>
      </c>
      <c r="C363" s="95">
        <v>2</v>
      </c>
      <c r="D363" s="96"/>
      <c r="E363" s="97"/>
      <c r="F363" s="97"/>
      <c r="G363" s="97"/>
      <c r="H363" s="97"/>
      <c r="I363" s="97"/>
      <c r="J363" s="97"/>
    </row>
    <row r="364" spans="1:10" x14ac:dyDescent="0.25">
      <c r="A364" s="85">
        <v>1</v>
      </c>
      <c r="B364" s="99" t="s">
        <v>105</v>
      </c>
      <c r="C364" s="99" t="s">
        <v>106</v>
      </c>
      <c r="D364" s="112">
        <v>2001</v>
      </c>
      <c r="E364" s="113">
        <v>1.5</v>
      </c>
      <c r="F364" s="113">
        <v>0</v>
      </c>
      <c r="G364" s="113"/>
      <c r="H364" s="114">
        <v>5.8</v>
      </c>
      <c r="I364" s="90">
        <v>2.1</v>
      </c>
      <c r="J364" s="90"/>
    </row>
    <row r="365" spans="1:10" x14ac:dyDescent="0.25">
      <c r="A365" s="85">
        <v>2</v>
      </c>
      <c r="B365" s="115" t="s">
        <v>855</v>
      </c>
      <c r="C365" s="115" t="s">
        <v>856</v>
      </c>
      <c r="D365" s="85" t="s">
        <v>857</v>
      </c>
      <c r="E365" s="113">
        <v>0.49099999999999999</v>
      </c>
      <c r="F365" s="113">
        <v>0.5</v>
      </c>
      <c r="G365" s="113"/>
      <c r="H365" s="114">
        <v>5</v>
      </c>
      <c r="I365" s="90">
        <v>5</v>
      </c>
      <c r="J365" s="116"/>
    </row>
    <row r="366" spans="1:10" x14ac:dyDescent="0.25">
      <c r="A366" s="85"/>
      <c r="B366" s="87" t="s">
        <v>23</v>
      </c>
      <c r="C366" s="95">
        <v>3</v>
      </c>
      <c r="D366" s="96"/>
      <c r="E366" s="97"/>
      <c r="F366" s="97"/>
      <c r="G366" s="97"/>
      <c r="H366" s="97"/>
      <c r="I366" s="97"/>
      <c r="J366" s="97"/>
    </row>
    <row r="367" spans="1:10" x14ac:dyDescent="0.25">
      <c r="A367" s="85">
        <v>3</v>
      </c>
      <c r="B367" s="115" t="s">
        <v>107</v>
      </c>
      <c r="C367" s="115" t="s">
        <v>106</v>
      </c>
      <c r="D367" s="85">
        <v>2015</v>
      </c>
      <c r="E367" s="113">
        <v>4</v>
      </c>
      <c r="F367" s="113">
        <v>0</v>
      </c>
      <c r="G367" s="113"/>
      <c r="H367" s="114">
        <v>18</v>
      </c>
      <c r="I367" s="90">
        <v>18</v>
      </c>
      <c r="J367" s="90"/>
    </row>
    <row r="368" spans="1:10" x14ac:dyDescent="0.25">
      <c r="A368" s="85">
        <v>4</v>
      </c>
      <c r="B368" s="115" t="s">
        <v>858</v>
      </c>
      <c r="C368" s="115" t="s">
        <v>859</v>
      </c>
      <c r="D368" s="85">
        <v>2018</v>
      </c>
      <c r="E368" s="113">
        <v>1.1000000000000001</v>
      </c>
      <c r="F368" s="113">
        <v>1.1000000000000001</v>
      </c>
      <c r="G368" s="113"/>
      <c r="H368" s="114">
        <v>15</v>
      </c>
      <c r="I368" s="90">
        <v>10</v>
      </c>
      <c r="J368" s="117"/>
    </row>
    <row r="369" spans="1:10" x14ac:dyDescent="0.25">
      <c r="A369" s="85">
        <v>5</v>
      </c>
      <c r="B369" s="115" t="s">
        <v>860</v>
      </c>
      <c r="C369" s="115" t="s">
        <v>106</v>
      </c>
      <c r="D369" s="85">
        <v>2018</v>
      </c>
      <c r="E369" s="113">
        <v>2</v>
      </c>
      <c r="F369" s="113">
        <v>2</v>
      </c>
      <c r="G369" s="113"/>
      <c r="H369" s="114">
        <v>15</v>
      </c>
      <c r="I369" s="90">
        <v>12</v>
      </c>
      <c r="J369" s="117"/>
    </row>
    <row r="370" spans="1:10" s="94" customFormat="1" x14ac:dyDescent="0.25">
      <c r="A370" s="92"/>
      <c r="B370" s="142" t="s">
        <v>946</v>
      </c>
      <c r="C370" s="83">
        <f>A458</f>
        <v>85</v>
      </c>
      <c r="D370" s="84"/>
      <c r="E370" s="93"/>
      <c r="F370" s="93"/>
      <c r="G370" s="93"/>
      <c r="H370" s="93"/>
      <c r="I370" s="93"/>
      <c r="J370" s="93"/>
    </row>
    <row r="371" spans="1:10" x14ac:dyDescent="0.25">
      <c r="A371" s="85"/>
      <c r="B371" s="151" t="s">
        <v>22</v>
      </c>
      <c r="C371" s="152">
        <v>34</v>
      </c>
      <c r="D371" s="88"/>
      <c r="E371" s="90"/>
      <c r="F371" s="90"/>
      <c r="G371" s="90"/>
      <c r="H371" s="90"/>
      <c r="I371" s="153"/>
      <c r="J371" s="90"/>
    </row>
    <row r="372" spans="1:10" x14ac:dyDescent="0.25">
      <c r="A372" s="154">
        <v>1</v>
      </c>
      <c r="B372" s="155" t="s">
        <v>477</v>
      </c>
      <c r="C372" s="155" t="s">
        <v>478</v>
      </c>
      <c r="D372" s="88"/>
      <c r="E372" s="90"/>
      <c r="F372" s="90"/>
      <c r="G372" s="90"/>
      <c r="H372" s="156">
        <f>I372</f>
        <v>6.8230000000000004</v>
      </c>
      <c r="I372" s="90">
        <v>6.8230000000000004</v>
      </c>
      <c r="J372" s="90"/>
    </row>
    <row r="373" spans="1:10" x14ac:dyDescent="0.25">
      <c r="A373" s="154">
        <v>2</v>
      </c>
      <c r="B373" s="155" t="s">
        <v>479</v>
      </c>
      <c r="C373" s="155" t="s">
        <v>478</v>
      </c>
      <c r="D373" s="88"/>
      <c r="E373" s="90"/>
      <c r="F373" s="90"/>
      <c r="G373" s="90"/>
      <c r="H373" s="156">
        <f t="shared" ref="H373:H405" si="9">I373</f>
        <v>0.97199999999999998</v>
      </c>
      <c r="I373" s="90">
        <v>0.97199999999999998</v>
      </c>
      <c r="J373" s="90"/>
    </row>
    <row r="374" spans="1:10" x14ac:dyDescent="0.25">
      <c r="A374" s="154">
        <v>3</v>
      </c>
      <c r="B374" s="155" t="s">
        <v>41</v>
      </c>
      <c r="C374" s="155" t="s">
        <v>478</v>
      </c>
      <c r="D374" s="88"/>
      <c r="E374" s="90"/>
      <c r="F374" s="90"/>
      <c r="G374" s="90"/>
      <c r="H374" s="156">
        <f t="shared" si="9"/>
        <v>1.728</v>
      </c>
      <c r="I374" s="90">
        <v>1.728</v>
      </c>
      <c r="J374" s="90"/>
    </row>
    <row r="375" spans="1:10" x14ac:dyDescent="0.25">
      <c r="A375" s="154">
        <v>4</v>
      </c>
      <c r="B375" s="155" t="s">
        <v>480</v>
      </c>
      <c r="C375" s="155" t="s">
        <v>481</v>
      </c>
      <c r="D375" s="88"/>
      <c r="E375" s="90"/>
      <c r="F375" s="90"/>
      <c r="G375" s="90"/>
      <c r="H375" s="156">
        <f t="shared" si="9"/>
        <v>1.2549999999999999</v>
      </c>
      <c r="I375" s="90">
        <v>1.2549999999999999</v>
      </c>
      <c r="J375" s="90"/>
    </row>
    <row r="376" spans="1:10" x14ac:dyDescent="0.25">
      <c r="A376" s="154">
        <v>5</v>
      </c>
      <c r="B376" s="155" t="s">
        <v>61</v>
      </c>
      <c r="C376" s="155" t="s">
        <v>481</v>
      </c>
      <c r="D376" s="88"/>
      <c r="E376" s="90"/>
      <c r="F376" s="90"/>
      <c r="G376" s="90"/>
      <c r="H376" s="156">
        <f t="shared" si="9"/>
        <v>0.47699999999999998</v>
      </c>
      <c r="I376" s="90">
        <v>0.47699999999999998</v>
      </c>
      <c r="J376" s="90"/>
    </row>
    <row r="377" spans="1:10" x14ac:dyDescent="0.25">
      <c r="A377" s="154">
        <v>6</v>
      </c>
      <c r="B377" s="155" t="s">
        <v>482</v>
      </c>
      <c r="C377" s="155" t="s">
        <v>481</v>
      </c>
      <c r="D377" s="88"/>
      <c r="E377" s="90"/>
      <c r="F377" s="90"/>
      <c r="G377" s="90"/>
      <c r="H377" s="156">
        <f t="shared" si="9"/>
        <v>0.61199999999999999</v>
      </c>
      <c r="I377" s="90">
        <v>0.61199999999999999</v>
      </c>
      <c r="J377" s="90"/>
    </row>
    <row r="378" spans="1:10" x14ac:dyDescent="0.25">
      <c r="A378" s="154">
        <v>7</v>
      </c>
      <c r="B378" s="155" t="s">
        <v>58</v>
      </c>
      <c r="C378" s="155" t="s">
        <v>481</v>
      </c>
      <c r="D378" s="88"/>
      <c r="E378" s="90"/>
      <c r="F378" s="90"/>
      <c r="G378" s="90"/>
      <c r="H378" s="156">
        <f t="shared" si="9"/>
        <v>0.51400000000000001</v>
      </c>
      <c r="I378" s="90">
        <v>0.51400000000000001</v>
      </c>
      <c r="J378" s="90"/>
    </row>
    <row r="379" spans="1:10" x14ac:dyDescent="0.25">
      <c r="A379" s="154">
        <v>8</v>
      </c>
      <c r="B379" s="157" t="s">
        <v>483</v>
      </c>
      <c r="C379" s="155" t="s">
        <v>484</v>
      </c>
      <c r="D379" s="88"/>
      <c r="E379" s="90"/>
      <c r="F379" s="90"/>
      <c r="G379" s="90"/>
      <c r="H379" s="156">
        <f t="shared" si="9"/>
        <v>1.08</v>
      </c>
      <c r="I379" s="90">
        <v>1.08</v>
      </c>
      <c r="J379" s="90"/>
    </row>
    <row r="380" spans="1:10" x14ac:dyDescent="0.25">
      <c r="A380" s="154">
        <v>9</v>
      </c>
      <c r="B380" s="157" t="s">
        <v>485</v>
      </c>
      <c r="C380" s="155" t="s">
        <v>484</v>
      </c>
      <c r="D380" s="88"/>
      <c r="E380" s="90"/>
      <c r="F380" s="90"/>
      <c r="G380" s="90"/>
      <c r="H380" s="156">
        <f t="shared" si="9"/>
        <v>0.36</v>
      </c>
      <c r="I380" s="90">
        <v>0.36</v>
      </c>
      <c r="J380" s="90"/>
    </row>
    <row r="381" spans="1:10" x14ac:dyDescent="0.25">
      <c r="A381" s="154">
        <v>10</v>
      </c>
      <c r="B381" s="157" t="s">
        <v>486</v>
      </c>
      <c r="C381" s="155" t="s">
        <v>484</v>
      </c>
      <c r="D381" s="88"/>
      <c r="E381" s="90"/>
      <c r="F381" s="90"/>
      <c r="G381" s="90"/>
      <c r="H381" s="156">
        <f t="shared" si="9"/>
        <v>2.9289999999999998</v>
      </c>
      <c r="I381" s="90">
        <v>2.9289999999999998</v>
      </c>
      <c r="J381" s="90"/>
    </row>
    <row r="382" spans="1:10" x14ac:dyDescent="0.25">
      <c r="A382" s="154">
        <v>11</v>
      </c>
      <c r="B382" s="88" t="s">
        <v>487</v>
      </c>
      <c r="C382" s="155" t="s">
        <v>484</v>
      </c>
      <c r="D382" s="88"/>
      <c r="E382" s="90"/>
      <c r="F382" s="90"/>
      <c r="G382" s="90"/>
      <c r="H382" s="156">
        <f t="shared" si="9"/>
        <v>1.62</v>
      </c>
      <c r="I382" s="90">
        <v>1.62</v>
      </c>
      <c r="J382" s="90"/>
    </row>
    <row r="383" spans="1:10" x14ac:dyDescent="0.25">
      <c r="A383" s="154">
        <v>12</v>
      </c>
      <c r="B383" s="88" t="s">
        <v>488</v>
      </c>
      <c r="C383" s="155" t="s">
        <v>484</v>
      </c>
      <c r="D383" s="88"/>
      <c r="E383" s="90"/>
      <c r="F383" s="90"/>
      <c r="G383" s="90"/>
      <c r="H383" s="156">
        <f t="shared" si="9"/>
        <v>0.72</v>
      </c>
      <c r="I383" s="90">
        <v>0.72</v>
      </c>
      <c r="J383" s="90"/>
    </row>
    <row r="384" spans="1:10" x14ac:dyDescent="0.25">
      <c r="A384" s="154">
        <v>13</v>
      </c>
      <c r="B384" s="88" t="s">
        <v>489</v>
      </c>
      <c r="C384" s="155" t="s">
        <v>484</v>
      </c>
      <c r="D384" s="88"/>
      <c r="E384" s="90"/>
      <c r="F384" s="90"/>
      <c r="G384" s="90"/>
      <c r="H384" s="156">
        <f t="shared" si="9"/>
        <v>0.378</v>
      </c>
      <c r="I384" s="90">
        <v>0.378</v>
      </c>
      <c r="J384" s="90"/>
    </row>
    <row r="385" spans="1:10" x14ac:dyDescent="0.25">
      <c r="A385" s="154">
        <v>14</v>
      </c>
      <c r="B385" s="88" t="s">
        <v>490</v>
      </c>
      <c r="C385" s="155" t="s">
        <v>484</v>
      </c>
      <c r="D385" s="88"/>
      <c r="E385" s="90"/>
      <c r="F385" s="90"/>
      <c r="G385" s="90"/>
      <c r="H385" s="156">
        <f t="shared" si="9"/>
        <v>1.264</v>
      </c>
      <c r="I385" s="90">
        <v>1.264</v>
      </c>
      <c r="J385" s="90"/>
    </row>
    <row r="386" spans="1:10" x14ac:dyDescent="0.25">
      <c r="A386" s="154">
        <v>15</v>
      </c>
      <c r="B386" s="88" t="s">
        <v>491</v>
      </c>
      <c r="C386" s="155" t="s">
        <v>484</v>
      </c>
      <c r="D386" s="88"/>
      <c r="E386" s="90"/>
      <c r="F386" s="90"/>
      <c r="G386" s="90"/>
      <c r="H386" s="156">
        <f t="shared" si="9"/>
        <v>0.93600000000000005</v>
      </c>
      <c r="I386" s="90">
        <v>0.93600000000000005</v>
      </c>
      <c r="J386" s="90"/>
    </row>
    <row r="387" spans="1:10" x14ac:dyDescent="0.25">
      <c r="A387" s="154">
        <v>16</v>
      </c>
      <c r="B387" s="88" t="s">
        <v>492</v>
      </c>
      <c r="C387" s="155" t="s">
        <v>484</v>
      </c>
      <c r="D387" s="88"/>
      <c r="E387" s="90"/>
      <c r="F387" s="90"/>
      <c r="G387" s="90"/>
      <c r="H387" s="156">
        <f t="shared" si="9"/>
        <v>0.66600000000000004</v>
      </c>
      <c r="I387" s="90">
        <v>0.66600000000000004</v>
      </c>
      <c r="J387" s="90"/>
    </row>
    <row r="388" spans="1:10" x14ac:dyDescent="0.25">
      <c r="A388" s="154">
        <v>17</v>
      </c>
      <c r="B388" s="88" t="s">
        <v>493</v>
      </c>
      <c r="C388" s="155" t="s">
        <v>484</v>
      </c>
      <c r="D388" s="88"/>
      <c r="E388" s="90"/>
      <c r="F388" s="90"/>
      <c r="G388" s="90"/>
      <c r="H388" s="156">
        <f t="shared" si="9"/>
        <v>1</v>
      </c>
      <c r="I388" s="90">
        <v>1</v>
      </c>
      <c r="J388" s="90"/>
    </row>
    <row r="389" spans="1:10" x14ac:dyDescent="0.25">
      <c r="A389" s="154">
        <v>18</v>
      </c>
      <c r="B389" s="88" t="s">
        <v>494</v>
      </c>
      <c r="C389" s="155" t="s">
        <v>484</v>
      </c>
      <c r="D389" s="88"/>
      <c r="E389" s="90"/>
      <c r="F389" s="90"/>
      <c r="G389" s="90"/>
      <c r="H389" s="156">
        <f t="shared" si="9"/>
        <v>0.8</v>
      </c>
      <c r="I389" s="90">
        <v>0.8</v>
      </c>
      <c r="J389" s="90"/>
    </row>
    <row r="390" spans="1:10" x14ac:dyDescent="0.25">
      <c r="A390" s="154">
        <v>19</v>
      </c>
      <c r="B390" s="88" t="s">
        <v>495</v>
      </c>
      <c r="C390" s="155" t="s">
        <v>484</v>
      </c>
      <c r="D390" s="88"/>
      <c r="E390" s="90"/>
      <c r="F390" s="90"/>
      <c r="G390" s="90"/>
      <c r="H390" s="156">
        <f t="shared" si="9"/>
        <v>1.022</v>
      </c>
      <c r="I390" s="90">
        <v>1.022</v>
      </c>
      <c r="J390" s="90"/>
    </row>
    <row r="391" spans="1:10" x14ac:dyDescent="0.25">
      <c r="A391" s="154">
        <v>20</v>
      </c>
      <c r="B391" s="88" t="s">
        <v>496</v>
      </c>
      <c r="C391" s="155" t="s">
        <v>484</v>
      </c>
      <c r="D391" s="88"/>
      <c r="E391" s="90"/>
      <c r="F391" s="90"/>
      <c r="G391" s="90"/>
      <c r="H391" s="156">
        <f t="shared" si="9"/>
        <v>0.52500000000000002</v>
      </c>
      <c r="I391" s="90">
        <v>0.52500000000000002</v>
      </c>
      <c r="J391" s="90"/>
    </row>
    <row r="392" spans="1:10" x14ac:dyDescent="0.25">
      <c r="A392" s="154">
        <v>21</v>
      </c>
      <c r="B392" s="157" t="s">
        <v>497</v>
      </c>
      <c r="C392" s="155" t="s">
        <v>498</v>
      </c>
      <c r="D392" s="88"/>
      <c r="E392" s="90"/>
      <c r="F392" s="90"/>
      <c r="G392" s="90"/>
      <c r="H392" s="156">
        <f t="shared" si="9"/>
        <v>0.64300000000000002</v>
      </c>
      <c r="I392" s="90">
        <v>0.64300000000000002</v>
      </c>
      <c r="J392" s="90"/>
    </row>
    <row r="393" spans="1:10" x14ac:dyDescent="0.25">
      <c r="A393" s="154">
        <v>22</v>
      </c>
      <c r="B393" s="155" t="s">
        <v>499</v>
      </c>
      <c r="C393" s="155" t="s">
        <v>500</v>
      </c>
      <c r="D393" s="88"/>
      <c r="E393" s="90"/>
      <c r="F393" s="90"/>
      <c r="G393" s="90"/>
      <c r="H393" s="156">
        <f t="shared" si="9"/>
        <v>7.1639999999999997</v>
      </c>
      <c r="I393" s="90">
        <v>7.1639999999999997</v>
      </c>
      <c r="J393" s="90"/>
    </row>
    <row r="394" spans="1:10" x14ac:dyDescent="0.25">
      <c r="A394" s="154">
        <v>23</v>
      </c>
      <c r="B394" s="157" t="s">
        <v>501</v>
      </c>
      <c r="C394" s="155" t="s">
        <v>500</v>
      </c>
      <c r="D394" s="88"/>
      <c r="E394" s="90"/>
      <c r="F394" s="90"/>
      <c r="G394" s="90"/>
      <c r="H394" s="156">
        <f t="shared" si="9"/>
        <v>6.0119999999999996</v>
      </c>
      <c r="I394" s="90">
        <v>6.0119999999999996</v>
      </c>
      <c r="J394" s="90"/>
    </row>
    <row r="395" spans="1:10" x14ac:dyDescent="0.25">
      <c r="A395" s="154">
        <v>24</v>
      </c>
      <c r="B395" s="157" t="s">
        <v>502</v>
      </c>
      <c r="C395" s="155" t="s">
        <v>500</v>
      </c>
      <c r="D395" s="88"/>
      <c r="E395" s="90"/>
      <c r="F395" s="90"/>
      <c r="G395" s="90"/>
      <c r="H395" s="156">
        <f t="shared" si="9"/>
        <v>2.052</v>
      </c>
      <c r="I395" s="90">
        <v>2.052</v>
      </c>
      <c r="J395" s="90"/>
    </row>
    <row r="396" spans="1:10" x14ac:dyDescent="0.25">
      <c r="A396" s="154">
        <v>25</v>
      </c>
      <c r="B396" s="157" t="s">
        <v>503</v>
      </c>
      <c r="C396" s="155" t="s">
        <v>504</v>
      </c>
      <c r="D396" s="88"/>
      <c r="E396" s="90"/>
      <c r="F396" s="90"/>
      <c r="G396" s="90"/>
      <c r="H396" s="156">
        <f t="shared" si="9"/>
        <v>1.1160000000000001</v>
      </c>
      <c r="I396" s="90">
        <v>1.1160000000000001</v>
      </c>
      <c r="J396" s="90"/>
    </row>
    <row r="397" spans="1:10" x14ac:dyDescent="0.25">
      <c r="A397" s="154">
        <v>26</v>
      </c>
      <c r="B397" s="157" t="s">
        <v>505</v>
      </c>
      <c r="C397" s="155" t="s">
        <v>506</v>
      </c>
      <c r="D397" s="88"/>
      <c r="E397" s="90"/>
      <c r="F397" s="90"/>
      <c r="G397" s="90"/>
      <c r="H397" s="156">
        <f t="shared" si="9"/>
        <v>1.3080000000000001</v>
      </c>
      <c r="I397" s="90">
        <v>1.3080000000000001</v>
      </c>
      <c r="J397" s="90"/>
    </row>
    <row r="398" spans="1:10" x14ac:dyDescent="0.25">
      <c r="A398" s="154">
        <v>27</v>
      </c>
      <c r="B398" s="157" t="s">
        <v>507</v>
      </c>
      <c r="C398" s="155" t="s">
        <v>504</v>
      </c>
      <c r="D398" s="88"/>
      <c r="E398" s="90"/>
      <c r="F398" s="90"/>
      <c r="G398" s="90"/>
      <c r="H398" s="156">
        <f t="shared" si="9"/>
        <v>1.9079999999999999</v>
      </c>
      <c r="I398" s="90">
        <v>1.9079999999999999</v>
      </c>
      <c r="J398" s="90"/>
    </row>
    <row r="399" spans="1:10" x14ac:dyDescent="0.25">
      <c r="A399" s="154">
        <v>28</v>
      </c>
      <c r="B399" s="157" t="s">
        <v>508</v>
      </c>
      <c r="C399" s="155" t="s">
        <v>504</v>
      </c>
      <c r="D399" s="88"/>
      <c r="E399" s="90"/>
      <c r="F399" s="90"/>
      <c r="G399" s="90"/>
      <c r="H399" s="156">
        <f t="shared" si="9"/>
        <v>0.997</v>
      </c>
      <c r="I399" s="90">
        <v>0.997</v>
      </c>
      <c r="J399" s="90"/>
    </row>
    <row r="400" spans="1:10" x14ac:dyDescent="0.25">
      <c r="A400" s="154">
        <v>29</v>
      </c>
      <c r="B400" s="157" t="s">
        <v>509</v>
      </c>
      <c r="C400" s="155" t="s">
        <v>510</v>
      </c>
      <c r="D400" s="88"/>
      <c r="E400" s="90"/>
      <c r="F400" s="90"/>
      <c r="G400" s="90"/>
      <c r="H400" s="156">
        <f t="shared" si="9"/>
        <v>1.494</v>
      </c>
      <c r="I400" s="90">
        <v>1.494</v>
      </c>
      <c r="J400" s="90"/>
    </row>
    <row r="401" spans="1:10" x14ac:dyDescent="0.25">
      <c r="A401" s="154">
        <v>30</v>
      </c>
      <c r="B401" s="157" t="s">
        <v>33</v>
      </c>
      <c r="C401" s="155" t="s">
        <v>510</v>
      </c>
      <c r="D401" s="88"/>
      <c r="E401" s="90"/>
      <c r="F401" s="90"/>
      <c r="G401" s="90"/>
      <c r="H401" s="156">
        <f t="shared" si="9"/>
        <v>1.0680000000000001</v>
      </c>
      <c r="I401" s="90">
        <v>1.0680000000000001</v>
      </c>
      <c r="J401" s="90"/>
    </row>
    <row r="402" spans="1:10" x14ac:dyDescent="0.25">
      <c r="A402" s="154">
        <v>31</v>
      </c>
      <c r="B402" s="157" t="s">
        <v>511</v>
      </c>
      <c r="C402" s="155" t="s">
        <v>510</v>
      </c>
      <c r="D402" s="88"/>
      <c r="E402" s="90"/>
      <c r="F402" s="90"/>
      <c r="G402" s="90"/>
      <c r="H402" s="156">
        <f t="shared" si="9"/>
        <v>0.754</v>
      </c>
      <c r="I402" s="90">
        <v>0.754</v>
      </c>
      <c r="J402" s="90"/>
    </row>
    <row r="403" spans="1:10" x14ac:dyDescent="0.25">
      <c r="A403" s="154">
        <v>32</v>
      </c>
      <c r="B403" s="157" t="s">
        <v>512</v>
      </c>
      <c r="C403" s="155" t="s">
        <v>510</v>
      </c>
      <c r="D403" s="88"/>
      <c r="E403" s="90"/>
      <c r="F403" s="90"/>
      <c r="G403" s="90"/>
      <c r="H403" s="156">
        <f t="shared" si="9"/>
        <v>0.55400000000000005</v>
      </c>
      <c r="I403" s="90">
        <v>0.55400000000000005</v>
      </c>
      <c r="J403" s="90"/>
    </row>
    <row r="404" spans="1:10" x14ac:dyDescent="0.25">
      <c r="A404" s="154">
        <v>33</v>
      </c>
      <c r="B404" s="157" t="s">
        <v>513</v>
      </c>
      <c r="C404" s="157" t="s">
        <v>510</v>
      </c>
      <c r="D404" s="88"/>
      <c r="E404" s="90"/>
      <c r="F404" s="90"/>
      <c r="G404" s="90"/>
      <c r="H404" s="156">
        <f t="shared" si="9"/>
        <v>1.256</v>
      </c>
      <c r="I404" s="90">
        <v>1.256</v>
      </c>
      <c r="J404" s="90"/>
    </row>
    <row r="405" spans="1:10" x14ac:dyDescent="0.25">
      <c r="A405" s="154">
        <v>34</v>
      </c>
      <c r="B405" s="157" t="s">
        <v>514</v>
      </c>
      <c r="C405" s="157" t="s">
        <v>510</v>
      </c>
      <c r="D405" s="88"/>
      <c r="E405" s="90"/>
      <c r="F405" s="90"/>
      <c r="G405" s="90"/>
      <c r="H405" s="156">
        <f t="shared" si="9"/>
        <v>1.206</v>
      </c>
      <c r="I405" s="90">
        <v>1.206</v>
      </c>
      <c r="J405" s="90"/>
    </row>
    <row r="406" spans="1:10" x14ac:dyDescent="0.25">
      <c r="A406" s="85"/>
      <c r="B406" s="86" t="s">
        <v>292</v>
      </c>
      <c r="C406" s="95">
        <v>4</v>
      </c>
      <c r="D406" s="88"/>
      <c r="E406" s="90"/>
      <c r="F406" s="90"/>
      <c r="G406" s="90"/>
      <c r="H406" s="90"/>
      <c r="I406" s="158"/>
      <c r="J406" s="90"/>
    </row>
    <row r="407" spans="1:10" x14ac:dyDescent="0.25">
      <c r="A407" s="85">
        <v>35</v>
      </c>
      <c r="B407" s="115" t="s">
        <v>515</v>
      </c>
      <c r="C407" s="88" t="s">
        <v>478</v>
      </c>
      <c r="D407" s="88"/>
      <c r="E407" s="90"/>
      <c r="F407" s="90"/>
      <c r="G407" s="90"/>
      <c r="H407" s="90">
        <v>5</v>
      </c>
      <c r="I407" s="90">
        <v>5</v>
      </c>
      <c r="J407" s="90"/>
    </row>
    <row r="408" spans="1:10" x14ac:dyDescent="0.25">
      <c r="A408" s="85">
        <v>36</v>
      </c>
      <c r="B408" s="115" t="s">
        <v>516</v>
      </c>
      <c r="C408" s="88" t="s">
        <v>481</v>
      </c>
      <c r="D408" s="88"/>
      <c r="E408" s="90"/>
      <c r="F408" s="90"/>
      <c r="G408" s="90"/>
      <c r="H408" s="90">
        <v>3.5</v>
      </c>
      <c r="I408" s="90">
        <v>3.5</v>
      </c>
      <c r="J408" s="90"/>
    </row>
    <row r="409" spans="1:10" x14ac:dyDescent="0.25">
      <c r="A409" s="85">
        <v>37</v>
      </c>
      <c r="B409" s="115" t="s">
        <v>517</v>
      </c>
      <c r="C409" s="88" t="s">
        <v>481</v>
      </c>
      <c r="D409" s="88"/>
      <c r="E409" s="90"/>
      <c r="F409" s="90"/>
      <c r="G409" s="90"/>
      <c r="H409" s="90">
        <v>4.5</v>
      </c>
      <c r="I409" s="90">
        <v>4.5</v>
      </c>
      <c r="J409" s="90"/>
    </row>
    <row r="410" spans="1:10" x14ac:dyDescent="0.25">
      <c r="A410" s="85">
        <v>38</v>
      </c>
      <c r="B410" s="115" t="s">
        <v>518</v>
      </c>
      <c r="C410" s="88" t="s">
        <v>484</v>
      </c>
      <c r="D410" s="88"/>
      <c r="E410" s="90"/>
      <c r="F410" s="90"/>
      <c r="G410" s="90"/>
      <c r="H410" s="90">
        <v>4</v>
      </c>
      <c r="I410" s="90">
        <v>4</v>
      </c>
      <c r="J410" s="90"/>
    </row>
    <row r="411" spans="1:10" x14ac:dyDescent="0.25">
      <c r="A411" s="85"/>
      <c r="B411" s="86" t="s">
        <v>24</v>
      </c>
      <c r="C411" s="95">
        <v>47</v>
      </c>
      <c r="D411" s="88"/>
      <c r="E411" s="90"/>
      <c r="F411" s="90"/>
      <c r="G411" s="90"/>
      <c r="H411" s="90"/>
      <c r="I411" s="90"/>
      <c r="J411" s="90"/>
    </row>
    <row r="412" spans="1:10" x14ac:dyDescent="0.25">
      <c r="A412" s="85">
        <v>39</v>
      </c>
      <c r="B412" s="149" t="s">
        <v>2</v>
      </c>
      <c r="C412" s="150" t="s">
        <v>478</v>
      </c>
      <c r="D412" s="149"/>
      <c r="E412" s="90">
        <v>1.5</v>
      </c>
      <c r="F412" s="90"/>
      <c r="G412" s="90">
        <f>E412</f>
        <v>1.5</v>
      </c>
      <c r="H412" s="90">
        <f>I412</f>
        <v>1.2</v>
      </c>
      <c r="I412" s="90">
        <v>1.2</v>
      </c>
      <c r="J412" s="90"/>
    </row>
    <row r="413" spans="1:10" x14ac:dyDescent="0.25">
      <c r="A413" s="85">
        <v>40</v>
      </c>
      <c r="B413" s="149" t="s">
        <v>519</v>
      </c>
      <c r="C413" s="150" t="s">
        <v>478</v>
      </c>
      <c r="D413" s="149"/>
      <c r="E413" s="90">
        <v>2.5</v>
      </c>
      <c r="F413" s="90"/>
      <c r="G413" s="90">
        <f>E413</f>
        <v>2.5</v>
      </c>
      <c r="H413" s="90">
        <f t="shared" ref="H413:H458" si="10">I413</f>
        <v>3</v>
      </c>
      <c r="I413" s="90">
        <v>3</v>
      </c>
      <c r="J413" s="90"/>
    </row>
    <row r="414" spans="1:10" x14ac:dyDescent="0.25">
      <c r="A414" s="85">
        <v>41</v>
      </c>
      <c r="B414" s="149" t="s">
        <v>520</v>
      </c>
      <c r="C414" s="150" t="s">
        <v>478</v>
      </c>
      <c r="D414" s="149"/>
      <c r="E414" s="90">
        <v>1</v>
      </c>
      <c r="F414" s="90"/>
      <c r="G414" s="90">
        <f>E414</f>
        <v>1</v>
      </c>
      <c r="H414" s="90">
        <f t="shared" si="10"/>
        <v>6.8</v>
      </c>
      <c r="I414" s="90">
        <v>6.8</v>
      </c>
      <c r="J414" s="90"/>
    </row>
    <row r="415" spans="1:10" x14ac:dyDescent="0.25">
      <c r="A415" s="85">
        <v>42</v>
      </c>
      <c r="B415" s="149" t="s">
        <v>521</v>
      </c>
      <c r="C415" s="150" t="s">
        <v>478</v>
      </c>
      <c r="D415" s="149"/>
      <c r="E415" s="90">
        <v>1</v>
      </c>
      <c r="F415" s="90"/>
      <c r="G415" s="90">
        <f>E415</f>
        <v>1</v>
      </c>
      <c r="H415" s="90">
        <f t="shared" si="10"/>
        <v>1.7</v>
      </c>
      <c r="I415" s="90">
        <v>1.7</v>
      </c>
      <c r="J415" s="90"/>
    </row>
    <row r="416" spans="1:10" x14ac:dyDescent="0.25">
      <c r="A416" s="85">
        <v>43</v>
      </c>
      <c r="B416" s="149" t="s">
        <v>522</v>
      </c>
      <c r="C416" s="150" t="s">
        <v>478</v>
      </c>
      <c r="D416" s="149"/>
      <c r="E416" s="90">
        <v>0.3</v>
      </c>
      <c r="F416" s="90"/>
      <c r="G416" s="90">
        <f>E416</f>
        <v>0.3</v>
      </c>
      <c r="H416" s="90">
        <f t="shared" si="10"/>
        <v>0.5</v>
      </c>
      <c r="I416" s="90">
        <v>0.5</v>
      </c>
      <c r="J416" s="90"/>
    </row>
    <row r="417" spans="1:10" x14ac:dyDescent="0.25">
      <c r="A417" s="85">
        <v>44</v>
      </c>
      <c r="B417" s="149" t="s">
        <v>61</v>
      </c>
      <c r="C417" s="150" t="s">
        <v>481</v>
      </c>
      <c r="D417" s="149"/>
      <c r="E417" s="90">
        <v>0.3</v>
      </c>
      <c r="F417" s="90"/>
      <c r="G417" s="90">
        <v>0.3</v>
      </c>
      <c r="H417" s="90">
        <f t="shared" si="10"/>
        <v>0.4</v>
      </c>
      <c r="I417" s="90">
        <v>0.4</v>
      </c>
      <c r="J417" s="90"/>
    </row>
    <row r="418" spans="1:10" x14ac:dyDescent="0.25">
      <c r="A418" s="85">
        <v>45</v>
      </c>
      <c r="B418" s="149" t="s">
        <v>523</v>
      </c>
      <c r="C418" s="150" t="s">
        <v>481</v>
      </c>
      <c r="D418" s="149"/>
      <c r="E418" s="90">
        <v>2</v>
      </c>
      <c r="F418" s="90"/>
      <c r="G418" s="90">
        <v>2</v>
      </c>
      <c r="H418" s="90">
        <f t="shared" si="10"/>
        <v>0.5</v>
      </c>
      <c r="I418" s="90">
        <v>0.5</v>
      </c>
      <c r="J418" s="90"/>
    </row>
    <row r="419" spans="1:10" x14ac:dyDescent="0.25">
      <c r="A419" s="85">
        <v>46</v>
      </c>
      <c r="B419" s="149" t="s">
        <v>58</v>
      </c>
      <c r="C419" s="150" t="s">
        <v>481</v>
      </c>
      <c r="D419" s="149"/>
      <c r="E419" s="90">
        <v>0.1</v>
      </c>
      <c r="F419" s="90"/>
      <c r="G419" s="90">
        <v>0.1</v>
      </c>
      <c r="H419" s="90">
        <f t="shared" si="10"/>
        <v>1.2</v>
      </c>
      <c r="I419" s="90">
        <v>1.2</v>
      </c>
      <c r="J419" s="90"/>
    </row>
    <row r="420" spans="1:10" x14ac:dyDescent="0.25">
      <c r="A420" s="85">
        <v>47</v>
      </c>
      <c r="B420" s="149" t="s">
        <v>511</v>
      </c>
      <c r="C420" s="150" t="s">
        <v>481</v>
      </c>
      <c r="D420" s="149"/>
      <c r="E420" s="90">
        <v>0.2</v>
      </c>
      <c r="F420" s="90">
        <v>0.1</v>
      </c>
      <c r="G420" s="90">
        <v>0.1</v>
      </c>
      <c r="H420" s="90">
        <f t="shared" si="10"/>
        <v>1.2</v>
      </c>
      <c r="I420" s="90">
        <v>1.2</v>
      </c>
      <c r="J420" s="90"/>
    </row>
    <row r="421" spans="1:10" x14ac:dyDescent="0.25">
      <c r="A421" s="85">
        <v>48</v>
      </c>
      <c r="B421" s="149" t="s">
        <v>524</v>
      </c>
      <c r="C421" s="150" t="s">
        <v>481</v>
      </c>
      <c r="D421" s="149"/>
      <c r="E421" s="90">
        <v>0.2</v>
      </c>
      <c r="F421" s="90">
        <v>0.1</v>
      </c>
      <c r="G421" s="90">
        <v>0.1</v>
      </c>
      <c r="H421" s="90">
        <f t="shared" si="10"/>
        <v>0.6</v>
      </c>
      <c r="I421" s="90">
        <v>0.6</v>
      </c>
      <c r="J421" s="90"/>
    </row>
    <row r="422" spans="1:10" x14ac:dyDescent="0.25">
      <c r="A422" s="85">
        <v>49</v>
      </c>
      <c r="B422" s="149" t="s">
        <v>525</v>
      </c>
      <c r="C422" s="150" t="s">
        <v>481</v>
      </c>
      <c r="D422" s="149"/>
      <c r="E422" s="90">
        <v>2.5</v>
      </c>
      <c r="F422" s="90"/>
      <c r="G422" s="90">
        <v>2.5</v>
      </c>
      <c r="H422" s="90">
        <f t="shared" si="10"/>
        <v>4</v>
      </c>
      <c r="I422" s="90">
        <v>4</v>
      </c>
      <c r="J422" s="90"/>
    </row>
    <row r="423" spans="1:10" x14ac:dyDescent="0.25">
      <c r="A423" s="85">
        <v>50</v>
      </c>
      <c r="B423" s="149" t="s">
        <v>526</v>
      </c>
      <c r="C423" s="150" t="s">
        <v>481</v>
      </c>
      <c r="D423" s="149"/>
      <c r="E423" s="90">
        <v>1.5</v>
      </c>
      <c r="F423" s="90"/>
      <c r="G423" s="90">
        <v>1.5</v>
      </c>
      <c r="H423" s="90">
        <f t="shared" si="10"/>
        <v>1</v>
      </c>
      <c r="I423" s="90">
        <v>1</v>
      </c>
      <c r="J423" s="90"/>
    </row>
    <row r="424" spans="1:10" x14ac:dyDescent="0.25">
      <c r="A424" s="85">
        <v>51</v>
      </c>
      <c r="B424" s="149" t="s">
        <v>527</v>
      </c>
      <c r="C424" s="150" t="s">
        <v>481</v>
      </c>
      <c r="D424" s="149"/>
      <c r="E424" s="90">
        <v>0.2</v>
      </c>
      <c r="F424" s="90"/>
      <c r="G424" s="90">
        <v>0.2</v>
      </c>
      <c r="H424" s="90">
        <f t="shared" si="10"/>
        <v>0.4</v>
      </c>
      <c r="I424" s="90">
        <v>0.4</v>
      </c>
      <c r="J424" s="90"/>
    </row>
    <row r="425" spans="1:10" x14ac:dyDescent="0.25">
      <c r="A425" s="85">
        <v>52</v>
      </c>
      <c r="B425" s="149" t="s">
        <v>528</v>
      </c>
      <c r="C425" s="150" t="s">
        <v>481</v>
      </c>
      <c r="D425" s="149"/>
      <c r="E425" s="90">
        <v>0.2</v>
      </c>
      <c r="F425" s="90"/>
      <c r="G425" s="90">
        <v>0.2</v>
      </c>
      <c r="H425" s="90">
        <f t="shared" si="10"/>
        <v>0.2</v>
      </c>
      <c r="I425" s="90">
        <v>0.2</v>
      </c>
      <c r="J425" s="90"/>
    </row>
    <row r="426" spans="1:10" x14ac:dyDescent="0.25">
      <c r="A426" s="85">
        <v>53</v>
      </c>
      <c r="B426" s="149" t="s">
        <v>529</v>
      </c>
      <c r="C426" s="150" t="s">
        <v>481</v>
      </c>
      <c r="D426" s="149"/>
      <c r="E426" s="90">
        <v>0.2</v>
      </c>
      <c r="F426" s="90"/>
      <c r="G426" s="90">
        <v>0.2</v>
      </c>
      <c r="H426" s="90">
        <f t="shared" si="10"/>
        <v>0.3</v>
      </c>
      <c r="I426" s="90">
        <v>0.3</v>
      </c>
      <c r="J426" s="90"/>
    </row>
    <row r="427" spans="1:10" x14ac:dyDescent="0.25">
      <c r="A427" s="85">
        <v>54</v>
      </c>
      <c r="B427" s="149" t="s">
        <v>530</v>
      </c>
      <c r="C427" s="150" t="s">
        <v>484</v>
      </c>
      <c r="D427" s="149"/>
      <c r="E427" s="90">
        <v>0.3</v>
      </c>
      <c r="F427" s="90"/>
      <c r="G427" s="90">
        <v>0.3</v>
      </c>
      <c r="H427" s="90">
        <f t="shared" si="10"/>
        <v>1.2</v>
      </c>
      <c r="I427" s="90">
        <v>1.2</v>
      </c>
      <c r="J427" s="90"/>
    </row>
    <row r="428" spans="1:10" x14ac:dyDescent="0.25">
      <c r="A428" s="85">
        <v>55</v>
      </c>
      <c r="B428" s="149" t="s">
        <v>531</v>
      </c>
      <c r="C428" s="150" t="s">
        <v>484</v>
      </c>
      <c r="D428" s="149"/>
      <c r="E428" s="90">
        <v>0.2</v>
      </c>
      <c r="F428" s="90">
        <v>0.2</v>
      </c>
      <c r="G428" s="90">
        <v>0</v>
      </c>
      <c r="H428" s="90">
        <f t="shared" si="10"/>
        <v>0.6</v>
      </c>
      <c r="I428" s="90">
        <v>0.6</v>
      </c>
      <c r="J428" s="90"/>
    </row>
    <row r="429" spans="1:10" x14ac:dyDescent="0.25">
      <c r="A429" s="85">
        <v>56</v>
      </c>
      <c r="B429" s="149" t="s">
        <v>532</v>
      </c>
      <c r="C429" s="150" t="s">
        <v>484</v>
      </c>
      <c r="D429" s="149"/>
      <c r="E429" s="90">
        <v>0.2</v>
      </c>
      <c r="F429" s="90"/>
      <c r="G429" s="90">
        <v>0.2</v>
      </c>
      <c r="H429" s="90">
        <f t="shared" si="10"/>
        <v>1</v>
      </c>
      <c r="I429" s="90">
        <v>1</v>
      </c>
      <c r="J429" s="90"/>
    </row>
    <row r="430" spans="1:10" x14ac:dyDescent="0.25">
      <c r="A430" s="85">
        <v>57</v>
      </c>
      <c r="B430" s="149" t="s">
        <v>533</v>
      </c>
      <c r="C430" s="150" t="s">
        <v>484</v>
      </c>
      <c r="D430" s="149"/>
      <c r="E430" s="90">
        <v>0.1</v>
      </c>
      <c r="F430" s="90"/>
      <c r="G430" s="90">
        <v>0.1</v>
      </c>
      <c r="H430" s="90">
        <f t="shared" si="10"/>
        <v>0.8</v>
      </c>
      <c r="I430" s="90">
        <v>0.8</v>
      </c>
      <c r="J430" s="90"/>
    </row>
    <row r="431" spans="1:10" x14ac:dyDescent="0.25">
      <c r="A431" s="85">
        <v>58</v>
      </c>
      <c r="B431" s="149" t="s">
        <v>534</v>
      </c>
      <c r="C431" s="150" t="s">
        <v>484</v>
      </c>
      <c r="D431" s="149"/>
      <c r="E431" s="90">
        <v>0.6</v>
      </c>
      <c r="F431" s="90"/>
      <c r="G431" s="90">
        <v>0.6</v>
      </c>
      <c r="H431" s="90">
        <f t="shared" si="10"/>
        <v>1.08</v>
      </c>
      <c r="I431" s="90">
        <v>1.08</v>
      </c>
      <c r="J431" s="90"/>
    </row>
    <row r="432" spans="1:10" x14ac:dyDescent="0.25">
      <c r="A432" s="85">
        <v>59</v>
      </c>
      <c r="B432" s="149" t="s">
        <v>535</v>
      </c>
      <c r="C432" s="150" t="s">
        <v>484</v>
      </c>
      <c r="D432" s="149"/>
      <c r="E432" s="90">
        <v>0.2</v>
      </c>
      <c r="F432" s="90"/>
      <c r="G432" s="90">
        <v>0.2</v>
      </c>
      <c r="H432" s="90">
        <f t="shared" si="10"/>
        <v>0.6</v>
      </c>
      <c r="I432" s="90">
        <v>0.6</v>
      </c>
      <c r="J432" s="90"/>
    </row>
    <row r="433" spans="1:10" x14ac:dyDescent="0.25">
      <c r="A433" s="85">
        <v>60</v>
      </c>
      <c r="B433" s="149" t="s">
        <v>536</v>
      </c>
      <c r="C433" s="150" t="s">
        <v>484</v>
      </c>
      <c r="D433" s="149"/>
      <c r="E433" s="90">
        <v>0.3</v>
      </c>
      <c r="F433" s="90"/>
      <c r="G433" s="90">
        <v>0.3</v>
      </c>
      <c r="H433" s="90">
        <f t="shared" si="10"/>
        <v>0.3</v>
      </c>
      <c r="I433" s="90">
        <v>0.3</v>
      </c>
      <c r="J433" s="90"/>
    </row>
    <row r="434" spans="1:10" x14ac:dyDescent="0.25">
      <c r="A434" s="85">
        <v>61</v>
      </c>
      <c r="B434" s="149" t="s">
        <v>537</v>
      </c>
      <c r="C434" s="150" t="s">
        <v>498</v>
      </c>
      <c r="D434" s="149"/>
      <c r="E434" s="90">
        <v>1</v>
      </c>
      <c r="F434" s="90"/>
      <c r="G434" s="90">
        <v>1</v>
      </c>
      <c r="H434" s="90">
        <f t="shared" si="10"/>
        <v>1.2</v>
      </c>
      <c r="I434" s="90">
        <v>1.2</v>
      </c>
      <c r="J434" s="90"/>
    </row>
    <row r="435" spans="1:10" x14ac:dyDescent="0.25">
      <c r="A435" s="85">
        <v>62</v>
      </c>
      <c r="B435" s="149" t="s">
        <v>538</v>
      </c>
      <c r="C435" s="150" t="s">
        <v>498</v>
      </c>
      <c r="D435" s="149"/>
      <c r="E435" s="90">
        <v>0.2</v>
      </c>
      <c r="F435" s="90">
        <v>0.2</v>
      </c>
      <c r="G435" s="90">
        <v>0</v>
      </c>
      <c r="H435" s="90">
        <f t="shared" si="10"/>
        <v>0.7</v>
      </c>
      <c r="I435" s="90">
        <v>0.7</v>
      </c>
      <c r="J435" s="90"/>
    </row>
    <row r="436" spans="1:10" x14ac:dyDescent="0.25">
      <c r="A436" s="85">
        <v>63</v>
      </c>
      <c r="B436" s="149" t="s">
        <v>539</v>
      </c>
      <c r="C436" s="150" t="s">
        <v>500</v>
      </c>
      <c r="D436" s="149"/>
      <c r="E436" s="90">
        <v>2</v>
      </c>
      <c r="F436" s="90"/>
      <c r="G436" s="90">
        <v>2</v>
      </c>
      <c r="H436" s="90">
        <f t="shared" si="10"/>
        <v>6</v>
      </c>
      <c r="I436" s="90">
        <v>6</v>
      </c>
      <c r="J436" s="90"/>
    </row>
    <row r="437" spans="1:10" x14ac:dyDescent="0.25">
      <c r="A437" s="85">
        <v>64</v>
      </c>
      <c r="B437" s="149" t="s">
        <v>540</v>
      </c>
      <c r="C437" s="150" t="s">
        <v>500</v>
      </c>
      <c r="D437" s="149"/>
      <c r="E437" s="90">
        <v>1</v>
      </c>
      <c r="F437" s="90"/>
      <c r="G437" s="90">
        <v>1</v>
      </c>
      <c r="H437" s="90">
        <f t="shared" si="10"/>
        <v>1.3</v>
      </c>
      <c r="I437" s="90">
        <v>1.3</v>
      </c>
      <c r="J437" s="90"/>
    </row>
    <row r="438" spans="1:10" x14ac:dyDescent="0.25">
      <c r="A438" s="85">
        <v>65</v>
      </c>
      <c r="B438" s="149" t="s">
        <v>541</v>
      </c>
      <c r="C438" s="150" t="s">
        <v>500</v>
      </c>
      <c r="D438" s="149"/>
      <c r="E438" s="90">
        <v>0.8</v>
      </c>
      <c r="F438" s="90"/>
      <c r="G438" s="90">
        <v>0.8</v>
      </c>
      <c r="H438" s="90">
        <f t="shared" si="10"/>
        <v>0.7</v>
      </c>
      <c r="I438" s="90">
        <v>0.7</v>
      </c>
      <c r="J438" s="90"/>
    </row>
    <row r="439" spans="1:10" x14ac:dyDescent="0.25">
      <c r="A439" s="85">
        <v>66</v>
      </c>
      <c r="B439" s="149" t="s">
        <v>542</v>
      </c>
      <c r="C439" s="150" t="s">
        <v>500</v>
      </c>
      <c r="D439" s="149"/>
      <c r="E439" s="90">
        <v>0.5</v>
      </c>
      <c r="F439" s="90"/>
      <c r="G439" s="90">
        <v>0.5</v>
      </c>
      <c r="H439" s="90">
        <f t="shared" si="10"/>
        <v>1.2</v>
      </c>
      <c r="I439" s="90">
        <v>1.2</v>
      </c>
      <c r="J439" s="90"/>
    </row>
    <row r="440" spans="1:10" x14ac:dyDescent="0.25">
      <c r="A440" s="85">
        <v>67</v>
      </c>
      <c r="B440" s="149" t="s">
        <v>543</v>
      </c>
      <c r="C440" s="150" t="s">
        <v>500</v>
      </c>
      <c r="D440" s="149"/>
      <c r="E440" s="90">
        <v>0.8</v>
      </c>
      <c r="F440" s="90"/>
      <c r="G440" s="90">
        <v>0.8</v>
      </c>
      <c r="H440" s="90">
        <f t="shared" si="10"/>
        <v>1</v>
      </c>
      <c r="I440" s="90">
        <v>1</v>
      </c>
      <c r="J440" s="90"/>
    </row>
    <row r="441" spans="1:10" x14ac:dyDescent="0.25">
      <c r="A441" s="85">
        <v>68</v>
      </c>
      <c r="B441" s="149" t="s">
        <v>544</v>
      </c>
      <c r="C441" s="150" t="s">
        <v>500</v>
      </c>
      <c r="D441" s="149"/>
      <c r="E441" s="90">
        <v>0.8</v>
      </c>
      <c r="F441" s="90"/>
      <c r="G441" s="90">
        <v>0.8</v>
      </c>
      <c r="H441" s="90">
        <f t="shared" si="10"/>
        <v>0.5</v>
      </c>
      <c r="I441" s="90">
        <v>0.5</v>
      </c>
      <c r="J441" s="90"/>
    </row>
    <row r="442" spans="1:10" x14ac:dyDescent="0.25">
      <c r="A442" s="85">
        <v>69</v>
      </c>
      <c r="B442" s="149" t="s">
        <v>544</v>
      </c>
      <c r="C442" s="150" t="s">
        <v>500</v>
      </c>
      <c r="D442" s="149"/>
      <c r="E442" s="90">
        <v>1.1000000000000001</v>
      </c>
      <c r="F442" s="90"/>
      <c r="G442" s="90">
        <v>1.1000000000000001</v>
      </c>
      <c r="H442" s="90">
        <f t="shared" si="10"/>
        <v>0.8</v>
      </c>
      <c r="I442" s="90">
        <v>0.8</v>
      </c>
      <c r="J442" s="90"/>
    </row>
    <row r="443" spans="1:10" x14ac:dyDescent="0.25">
      <c r="A443" s="85">
        <v>70</v>
      </c>
      <c r="B443" s="149" t="s">
        <v>545</v>
      </c>
      <c r="C443" s="150" t="s">
        <v>500</v>
      </c>
      <c r="D443" s="149"/>
      <c r="E443" s="90">
        <v>0.5</v>
      </c>
      <c r="F443" s="90"/>
      <c r="G443" s="90">
        <v>0.5</v>
      </c>
      <c r="H443" s="90">
        <f t="shared" si="10"/>
        <v>1.2</v>
      </c>
      <c r="I443" s="90">
        <v>1.2</v>
      </c>
      <c r="J443" s="90"/>
    </row>
    <row r="444" spans="1:10" x14ac:dyDescent="0.25">
      <c r="A444" s="85">
        <v>71</v>
      </c>
      <c r="B444" s="149" t="s">
        <v>546</v>
      </c>
      <c r="C444" s="150" t="s">
        <v>500</v>
      </c>
      <c r="D444" s="149"/>
      <c r="E444" s="90">
        <v>0.5</v>
      </c>
      <c r="F444" s="90"/>
      <c r="G444" s="90">
        <v>0.5</v>
      </c>
      <c r="H444" s="90">
        <f t="shared" si="10"/>
        <v>0.5</v>
      </c>
      <c r="I444" s="90">
        <v>0.5</v>
      </c>
      <c r="J444" s="90"/>
    </row>
    <row r="445" spans="1:10" x14ac:dyDescent="0.25">
      <c r="A445" s="85">
        <v>72</v>
      </c>
      <c r="B445" s="149" t="s">
        <v>547</v>
      </c>
      <c r="C445" s="150" t="s">
        <v>500</v>
      </c>
      <c r="D445" s="149"/>
      <c r="E445" s="90">
        <v>0.5</v>
      </c>
      <c r="F445" s="90"/>
      <c r="G445" s="90">
        <v>0.5</v>
      </c>
      <c r="H445" s="90">
        <f t="shared" si="10"/>
        <v>2</v>
      </c>
      <c r="I445" s="90">
        <v>2</v>
      </c>
      <c r="J445" s="90"/>
    </row>
    <row r="446" spans="1:10" x14ac:dyDescent="0.25">
      <c r="A446" s="85">
        <v>73</v>
      </c>
      <c r="B446" s="149" t="s">
        <v>548</v>
      </c>
      <c r="C446" s="150" t="s">
        <v>500</v>
      </c>
      <c r="D446" s="149"/>
      <c r="E446" s="90">
        <v>1.5</v>
      </c>
      <c r="F446" s="90">
        <v>1.5</v>
      </c>
      <c r="G446" s="90"/>
      <c r="H446" s="90">
        <f t="shared" si="10"/>
        <v>7.1</v>
      </c>
      <c r="I446" s="90">
        <v>7.1</v>
      </c>
      <c r="J446" s="90"/>
    </row>
    <row r="447" spans="1:10" x14ac:dyDescent="0.25">
      <c r="A447" s="85">
        <v>74</v>
      </c>
      <c r="B447" s="149" t="s">
        <v>549</v>
      </c>
      <c r="C447" s="150" t="s">
        <v>504</v>
      </c>
      <c r="D447" s="149"/>
      <c r="E447" s="90">
        <v>0.6</v>
      </c>
      <c r="F447" s="90"/>
      <c r="G447" s="90">
        <v>0.6</v>
      </c>
      <c r="H447" s="90">
        <f t="shared" si="10"/>
        <v>0.9</v>
      </c>
      <c r="I447" s="90">
        <v>0.9</v>
      </c>
      <c r="J447" s="90"/>
    </row>
    <row r="448" spans="1:10" x14ac:dyDescent="0.25">
      <c r="A448" s="85">
        <v>75</v>
      </c>
      <c r="B448" s="149" t="s">
        <v>550</v>
      </c>
      <c r="C448" s="150" t="s">
        <v>504</v>
      </c>
      <c r="D448" s="149"/>
      <c r="E448" s="90">
        <v>0.3</v>
      </c>
      <c r="F448" s="90"/>
      <c r="G448" s="90">
        <v>0.3</v>
      </c>
      <c r="H448" s="90">
        <f t="shared" si="10"/>
        <v>1.4</v>
      </c>
      <c r="I448" s="90">
        <v>1.4</v>
      </c>
      <c r="J448" s="90"/>
    </row>
    <row r="449" spans="1:10" x14ac:dyDescent="0.25">
      <c r="A449" s="85">
        <v>76</v>
      </c>
      <c r="B449" s="149" t="s">
        <v>551</v>
      </c>
      <c r="C449" s="150" t="s">
        <v>504</v>
      </c>
      <c r="D449" s="149"/>
      <c r="E449" s="90">
        <v>1</v>
      </c>
      <c r="F449" s="90"/>
      <c r="G449" s="90">
        <v>1</v>
      </c>
      <c r="H449" s="90">
        <f t="shared" si="10"/>
        <v>1.2</v>
      </c>
      <c r="I449" s="90">
        <v>1.2</v>
      </c>
      <c r="J449" s="90"/>
    </row>
    <row r="450" spans="1:10" x14ac:dyDescent="0.25">
      <c r="A450" s="85">
        <v>77</v>
      </c>
      <c r="B450" s="149" t="s">
        <v>552</v>
      </c>
      <c r="C450" s="150" t="s">
        <v>504</v>
      </c>
      <c r="D450" s="149"/>
      <c r="E450" s="90">
        <v>0.3</v>
      </c>
      <c r="F450" s="90"/>
      <c r="G450" s="90">
        <v>0.3</v>
      </c>
      <c r="H450" s="90">
        <f t="shared" si="10"/>
        <v>1.3</v>
      </c>
      <c r="I450" s="90">
        <v>1.3</v>
      </c>
      <c r="J450" s="90"/>
    </row>
    <row r="451" spans="1:10" x14ac:dyDescent="0.25">
      <c r="A451" s="85">
        <v>78</v>
      </c>
      <c r="B451" s="149" t="s">
        <v>553</v>
      </c>
      <c r="C451" s="150" t="s">
        <v>504</v>
      </c>
      <c r="D451" s="149"/>
      <c r="E451" s="90">
        <v>0.2</v>
      </c>
      <c r="F451" s="90"/>
      <c r="G451" s="90">
        <v>0.2</v>
      </c>
      <c r="H451" s="90">
        <f t="shared" si="10"/>
        <v>1.9</v>
      </c>
      <c r="I451" s="90">
        <v>1.9</v>
      </c>
      <c r="J451" s="90"/>
    </row>
    <row r="452" spans="1:10" x14ac:dyDescent="0.25">
      <c r="A452" s="85">
        <v>79</v>
      </c>
      <c r="B452" s="149" t="s">
        <v>554</v>
      </c>
      <c r="C452" s="150" t="s">
        <v>504</v>
      </c>
      <c r="D452" s="149"/>
      <c r="E452" s="90">
        <v>0.2</v>
      </c>
      <c r="F452" s="90"/>
      <c r="G452" s="90">
        <v>0.2</v>
      </c>
      <c r="H452" s="90">
        <f t="shared" si="10"/>
        <v>0.5</v>
      </c>
      <c r="I452" s="90">
        <v>0.5</v>
      </c>
      <c r="J452" s="90"/>
    </row>
    <row r="453" spans="1:10" x14ac:dyDescent="0.25">
      <c r="A453" s="85">
        <v>80</v>
      </c>
      <c r="B453" s="149" t="s">
        <v>555</v>
      </c>
      <c r="C453" s="150" t="s">
        <v>510</v>
      </c>
      <c r="D453" s="149"/>
      <c r="E453" s="90">
        <v>1</v>
      </c>
      <c r="F453" s="90"/>
      <c r="G453" s="90">
        <v>1</v>
      </c>
      <c r="H453" s="90">
        <f t="shared" si="10"/>
        <v>1.2</v>
      </c>
      <c r="I453" s="90">
        <v>1.2</v>
      </c>
      <c r="J453" s="90"/>
    </row>
    <row r="454" spans="1:10" x14ac:dyDescent="0.25">
      <c r="A454" s="85">
        <v>81</v>
      </c>
      <c r="B454" s="149" t="s">
        <v>511</v>
      </c>
      <c r="C454" s="150" t="s">
        <v>510</v>
      </c>
      <c r="D454" s="149"/>
      <c r="E454" s="90">
        <v>0.3</v>
      </c>
      <c r="F454" s="90"/>
      <c r="G454" s="90">
        <v>0.3</v>
      </c>
      <c r="H454" s="90">
        <f t="shared" si="10"/>
        <v>0.72</v>
      </c>
      <c r="I454" s="90">
        <v>0.72</v>
      </c>
      <c r="J454" s="90"/>
    </row>
    <row r="455" spans="1:10" x14ac:dyDescent="0.25">
      <c r="A455" s="85">
        <v>82</v>
      </c>
      <c r="B455" s="149" t="s">
        <v>556</v>
      </c>
      <c r="C455" s="150" t="s">
        <v>510</v>
      </c>
      <c r="D455" s="149"/>
      <c r="E455" s="90">
        <v>0.4</v>
      </c>
      <c r="F455" s="90"/>
      <c r="G455" s="90">
        <v>0.4</v>
      </c>
      <c r="H455" s="90">
        <f t="shared" si="10"/>
        <v>0.8</v>
      </c>
      <c r="I455" s="90">
        <v>0.8</v>
      </c>
      <c r="J455" s="90"/>
    </row>
    <row r="456" spans="1:10" x14ac:dyDescent="0.25">
      <c r="A456" s="85">
        <v>83</v>
      </c>
      <c r="B456" s="149" t="s">
        <v>557</v>
      </c>
      <c r="C456" s="150" t="s">
        <v>510</v>
      </c>
      <c r="D456" s="149"/>
      <c r="E456" s="90">
        <v>0.8</v>
      </c>
      <c r="F456" s="90"/>
      <c r="G456" s="90">
        <v>0.8</v>
      </c>
      <c r="H456" s="90">
        <f t="shared" si="10"/>
        <v>1.2</v>
      </c>
      <c r="I456" s="90">
        <v>1.2</v>
      </c>
      <c r="J456" s="90"/>
    </row>
    <row r="457" spans="1:10" x14ac:dyDescent="0.25">
      <c r="A457" s="85">
        <v>84</v>
      </c>
      <c r="B457" s="149" t="s">
        <v>558</v>
      </c>
      <c r="C457" s="150" t="s">
        <v>510</v>
      </c>
      <c r="D457" s="149"/>
      <c r="E457" s="90">
        <v>0.5</v>
      </c>
      <c r="F457" s="90"/>
      <c r="G457" s="90">
        <v>0.5</v>
      </c>
      <c r="H457" s="90">
        <f t="shared" si="10"/>
        <v>1.2</v>
      </c>
      <c r="I457" s="90">
        <v>1.2</v>
      </c>
      <c r="J457" s="90"/>
    </row>
    <row r="458" spans="1:10" x14ac:dyDescent="0.25">
      <c r="A458" s="85">
        <v>85</v>
      </c>
      <c r="B458" s="149" t="s">
        <v>559</v>
      </c>
      <c r="C458" s="150" t="s">
        <v>510</v>
      </c>
      <c r="D458" s="149"/>
      <c r="E458" s="90">
        <v>2</v>
      </c>
      <c r="F458" s="90"/>
      <c r="G458" s="90">
        <v>2</v>
      </c>
      <c r="H458" s="90">
        <f t="shared" si="10"/>
        <v>1</v>
      </c>
      <c r="I458" s="90">
        <v>1</v>
      </c>
      <c r="J458" s="90"/>
    </row>
    <row r="459" spans="1:10" s="182" customFormat="1" x14ac:dyDescent="0.25">
      <c r="A459" s="83" t="s">
        <v>30</v>
      </c>
      <c r="B459" s="84" t="s">
        <v>64</v>
      </c>
      <c r="C459" s="184">
        <f>A483+A508+A647</f>
        <v>172</v>
      </c>
      <c r="D459" s="179"/>
      <c r="E459" s="181"/>
      <c r="F459" s="180"/>
      <c r="G459" s="179"/>
      <c r="H459" s="181"/>
      <c r="I459" s="180"/>
      <c r="J459" s="180"/>
    </row>
    <row r="460" spans="1:10" x14ac:dyDescent="0.25">
      <c r="A460" s="83"/>
      <c r="B460" s="84" t="s">
        <v>939</v>
      </c>
      <c r="C460" s="83">
        <f>A483</f>
        <v>22</v>
      </c>
      <c r="D460" s="84"/>
      <c r="E460" s="84"/>
      <c r="F460" s="84"/>
      <c r="G460" s="84"/>
      <c r="H460" s="84"/>
      <c r="I460" s="84"/>
      <c r="J460" s="84"/>
    </row>
    <row r="461" spans="1:10" x14ac:dyDescent="0.25">
      <c r="A461" s="85"/>
      <c r="B461" s="86" t="s">
        <v>24</v>
      </c>
      <c r="C461" s="95">
        <v>22</v>
      </c>
      <c r="D461" s="88"/>
      <c r="E461" s="88"/>
      <c r="F461" s="88"/>
      <c r="G461" s="88"/>
      <c r="H461" s="89"/>
      <c r="I461" s="89"/>
      <c r="J461" s="88"/>
    </row>
    <row r="462" spans="1:10" x14ac:dyDescent="0.25">
      <c r="A462" s="85">
        <v>1</v>
      </c>
      <c r="B462" s="88" t="s">
        <v>65</v>
      </c>
      <c r="C462" s="88" t="s">
        <v>66</v>
      </c>
      <c r="D462" s="88">
        <v>2019</v>
      </c>
      <c r="E462" s="90">
        <v>0.88200000000000001</v>
      </c>
      <c r="F462" s="90">
        <v>0.88200000000000001</v>
      </c>
      <c r="G462" s="90">
        <v>0.8</v>
      </c>
      <c r="H462" s="90">
        <v>4.2</v>
      </c>
      <c r="I462" s="90">
        <v>4.2</v>
      </c>
      <c r="J462" s="90"/>
    </row>
    <row r="463" spans="1:10" x14ac:dyDescent="0.25">
      <c r="A463" s="85">
        <v>2</v>
      </c>
      <c r="B463" s="88" t="s">
        <v>67</v>
      </c>
      <c r="C463" s="88" t="s">
        <v>66</v>
      </c>
      <c r="D463" s="88">
        <v>2017</v>
      </c>
      <c r="E463" s="90">
        <v>0.4</v>
      </c>
      <c r="F463" s="90"/>
      <c r="G463" s="90">
        <v>0.4</v>
      </c>
      <c r="H463" s="90">
        <f t="shared" ref="H463:H480" si="11">I463</f>
        <v>1.5</v>
      </c>
      <c r="I463" s="90">
        <v>1.5</v>
      </c>
      <c r="J463" s="90"/>
    </row>
    <row r="464" spans="1:10" x14ac:dyDescent="0.25">
      <c r="A464" s="85">
        <v>3</v>
      </c>
      <c r="B464" s="88" t="s">
        <v>68</v>
      </c>
      <c r="C464" s="88" t="s">
        <v>66</v>
      </c>
      <c r="D464" s="88"/>
      <c r="E464" s="90">
        <v>0.52</v>
      </c>
      <c r="F464" s="90"/>
      <c r="G464" s="90">
        <v>0.52</v>
      </c>
      <c r="H464" s="90">
        <f t="shared" si="11"/>
        <v>3</v>
      </c>
      <c r="I464" s="90">
        <v>3</v>
      </c>
      <c r="J464" s="90"/>
    </row>
    <row r="465" spans="1:10" x14ac:dyDescent="0.25">
      <c r="A465" s="85">
        <v>4</v>
      </c>
      <c r="B465" s="88" t="s">
        <v>69</v>
      </c>
      <c r="C465" s="88" t="s">
        <v>70</v>
      </c>
      <c r="D465" s="88"/>
      <c r="E465" s="90">
        <v>0.08</v>
      </c>
      <c r="F465" s="90"/>
      <c r="G465" s="90">
        <v>0.08</v>
      </c>
      <c r="H465" s="90">
        <f t="shared" si="11"/>
        <v>1.5</v>
      </c>
      <c r="I465" s="90">
        <v>1.5</v>
      </c>
      <c r="J465" s="90"/>
    </row>
    <row r="466" spans="1:10" x14ac:dyDescent="0.25">
      <c r="A466" s="85">
        <v>5</v>
      </c>
      <c r="B466" s="88" t="s">
        <v>71</v>
      </c>
      <c r="C466" s="88" t="s">
        <v>72</v>
      </c>
      <c r="D466" s="88">
        <v>2002</v>
      </c>
      <c r="E466" s="90">
        <v>1.4</v>
      </c>
      <c r="F466" s="90">
        <v>0.6</v>
      </c>
      <c r="G466" s="90">
        <v>0.8</v>
      </c>
      <c r="H466" s="90">
        <f t="shared" si="11"/>
        <v>14</v>
      </c>
      <c r="I466" s="90">
        <v>14</v>
      </c>
      <c r="J466" s="90"/>
    </row>
    <row r="467" spans="1:10" x14ac:dyDescent="0.25">
      <c r="A467" s="85">
        <v>6</v>
      </c>
      <c r="B467" s="88" t="s">
        <v>73</v>
      </c>
      <c r="C467" s="88" t="s">
        <v>72</v>
      </c>
      <c r="D467" s="88"/>
      <c r="E467" s="90">
        <v>0.5</v>
      </c>
      <c r="F467" s="90">
        <v>0.05</v>
      </c>
      <c r="G467" s="90">
        <v>0.45</v>
      </c>
      <c r="H467" s="90">
        <f t="shared" si="11"/>
        <v>3</v>
      </c>
      <c r="I467" s="90">
        <v>3</v>
      </c>
      <c r="J467" s="90"/>
    </row>
    <row r="468" spans="1:10" x14ac:dyDescent="0.25">
      <c r="A468" s="85">
        <v>7</v>
      </c>
      <c r="B468" s="88" t="s">
        <v>74</v>
      </c>
      <c r="C468" s="88" t="s">
        <v>72</v>
      </c>
      <c r="D468" s="88"/>
      <c r="E468" s="90">
        <v>0.5</v>
      </c>
      <c r="F468" s="90"/>
      <c r="G468" s="90">
        <v>0.5</v>
      </c>
      <c r="H468" s="90">
        <f t="shared" si="11"/>
        <v>6</v>
      </c>
      <c r="I468" s="90">
        <v>6</v>
      </c>
      <c r="J468" s="90"/>
    </row>
    <row r="469" spans="1:10" x14ac:dyDescent="0.25">
      <c r="A469" s="85">
        <v>8</v>
      </c>
      <c r="B469" s="88" t="s">
        <v>75</v>
      </c>
      <c r="C469" s="88" t="s">
        <v>76</v>
      </c>
      <c r="D469" s="88"/>
      <c r="E469" s="90">
        <v>0.6</v>
      </c>
      <c r="F469" s="90"/>
      <c r="G469" s="90">
        <f t="shared" ref="G469:G483" si="12">E469-F469</f>
        <v>0.6</v>
      </c>
      <c r="H469" s="90">
        <f t="shared" si="11"/>
        <v>4.3</v>
      </c>
      <c r="I469" s="90">
        <v>4.3</v>
      </c>
      <c r="J469" s="90"/>
    </row>
    <row r="470" spans="1:10" x14ac:dyDescent="0.25">
      <c r="A470" s="85">
        <v>9</v>
      </c>
      <c r="B470" s="88" t="s">
        <v>77</v>
      </c>
      <c r="C470" s="88" t="s">
        <v>76</v>
      </c>
      <c r="D470" s="88"/>
      <c r="E470" s="90">
        <v>0.1</v>
      </c>
      <c r="F470" s="90"/>
      <c r="G470" s="90">
        <f t="shared" si="12"/>
        <v>0.1</v>
      </c>
      <c r="H470" s="90">
        <f t="shared" si="11"/>
        <v>1.6</v>
      </c>
      <c r="I470" s="90">
        <v>1.6</v>
      </c>
      <c r="J470" s="90"/>
    </row>
    <row r="471" spans="1:10" x14ac:dyDescent="0.25">
      <c r="A471" s="85">
        <v>10</v>
      </c>
      <c r="B471" s="88" t="s">
        <v>78</v>
      </c>
      <c r="C471" s="88" t="s">
        <v>79</v>
      </c>
      <c r="D471" s="88">
        <v>2015</v>
      </c>
      <c r="E471" s="90">
        <v>0.5</v>
      </c>
      <c r="F471" s="90">
        <v>0.5</v>
      </c>
      <c r="G471" s="90">
        <f t="shared" si="12"/>
        <v>0</v>
      </c>
      <c r="H471" s="90">
        <f t="shared" si="11"/>
        <v>6</v>
      </c>
      <c r="I471" s="90">
        <v>6</v>
      </c>
      <c r="J471" s="90"/>
    </row>
    <row r="472" spans="1:10" x14ac:dyDescent="0.25">
      <c r="A472" s="85">
        <v>11</v>
      </c>
      <c r="B472" s="88" t="s">
        <v>80</v>
      </c>
      <c r="C472" s="88" t="s">
        <v>79</v>
      </c>
      <c r="D472" s="88">
        <v>2014</v>
      </c>
      <c r="E472" s="90">
        <v>0.7</v>
      </c>
      <c r="F472" s="90">
        <v>0.45</v>
      </c>
      <c r="G472" s="90">
        <f t="shared" si="12"/>
        <v>0.24999999999999994</v>
      </c>
      <c r="H472" s="90">
        <f t="shared" si="11"/>
        <v>5.5</v>
      </c>
      <c r="I472" s="90">
        <v>5.5</v>
      </c>
      <c r="J472" s="90"/>
    </row>
    <row r="473" spans="1:10" x14ac:dyDescent="0.25">
      <c r="A473" s="85">
        <v>12</v>
      </c>
      <c r="B473" s="88" t="s">
        <v>81</v>
      </c>
      <c r="C473" s="88" t="s">
        <v>79</v>
      </c>
      <c r="D473" s="88"/>
      <c r="E473" s="90">
        <v>0.7</v>
      </c>
      <c r="F473" s="90"/>
      <c r="G473" s="90">
        <f t="shared" si="12"/>
        <v>0.7</v>
      </c>
      <c r="H473" s="90">
        <f t="shared" si="11"/>
        <v>4.5</v>
      </c>
      <c r="I473" s="90">
        <v>4.5</v>
      </c>
      <c r="J473" s="90"/>
    </row>
    <row r="474" spans="1:10" x14ac:dyDescent="0.25">
      <c r="A474" s="85">
        <v>13</v>
      </c>
      <c r="B474" s="88" t="s">
        <v>59</v>
      </c>
      <c r="C474" s="88" t="s">
        <v>79</v>
      </c>
      <c r="D474" s="88"/>
      <c r="E474" s="90">
        <v>0.6</v>
      </c>
      <c r="F474" s="90">
        <v>0.15</v>
      </c>
      <c r="G474" s="90">
        <f t="shared" si="12"/>
        <v>0.44999999999999996</v>
      </c>
      <c r="H474" s="90">
        <f t="shared" si="11"/>
        <v>2.2000000000000002</v>
      </c>
      <c r="I474" s="90">
        <v>2.2000000000000002</v>
      </c>
      <c r="J474" s="90"/>
    </row>
    <row r="475" spans="1:10" x14ac:dyDescent="0.25">
      <c r="A475" s="85">
        <v>14</v>
      </c>
      <c r="B475" s="88" t="s">
        <v>82</v>
      </c>
      <c r="C475" s="88" t="s">
        <v>83</v>
      </c>
      <c r="D475" s="88">
        <v>2015</v>
      </c>
      <c r="E475" s="90">
        <v>0.75</v>
      </c>
      <c r="F475" s="90">
        <v>0.75</v>
      </c>
      <c r="G475" s="90">
        <f t="shared" si="12"/>
        <v>0</v>
      </c>
      <c r="H475" s="90">
        <f t="shared" si="11"/>
        <v>7.4</v>
      </c>
      <c r="I475" s="90">
        <v>7.4</v>
      </c>
      <c r="J475" s="90"/>
    </row>
    <row r="476" spans="1:10" x14ac:dyDescent="0.25">
      <c r="A476" s="85">
        <v>15</v>
      </c>
      <c r="B476" s="88" t="s">
        <v>74</v>
      </c>
      <c r="C476" s="88" t="s">
        <v>83</v>
      </c>
      <c r="D476" s="88"/>
      <c r="E476" s="90">
        <v>0.25</v>
      </c>
      <c r="F476" s="90"/>
      <c r="G476" s="90">
        <f t="shared" si="12"/>
        <v>0.25</v>
      </c>
      <c r="H476" s="90">
        <f t="shared" si="11"/>
        <v>1.5</v>
      </c>
      <c r="I476" s="90">
        <v>1.5</v>
      </c>
      <c r="J476" s="90"/>
    </row>
    <row r="477" spans="1:10" x14ac:dyDescent="0.25">
      <c r="A477" s="85">
        <v>16</v>
      </c>
      <c r="B477" s="88" t="s">
        <v>71</v>
      </c>
      <c r="C477" s="88" t="s">
        <v>83</v>
      </c>
      <c r="D477" s="88"/>
      <c r="E477" s="90">
        <v>0.4</v>
      </c>
      <c r="F477" s="90"/>
      <c r="G477" s="90">
        <f t="shared" si="12"/>
        <v>0.4</v>
      </c>
      <c r="H477" s="90">
        <f t="shared" si="11"/>
        <v>2.5</v>
      </c>
      <c r="I477" s="90">
        <v>2.5</v>
      </c>
      <c r="J477" s="90"/>
    </row>
    <row r="478" spans="1:10" x14ac:dyDescent="0.25">
      <c r="A478" s="85">
        <v>17</v>
      </c>
      <c r="B478" s="88" t="s">
        <v>84</v>
      </c>
      <c r="C478" s="88" t="s">
        <v>85</v>
      </c>
      <c r="D478" s="88">
        <v>2006</v>
      </c>
      <c r="E478" s="90">
        <v>2</v>
      </c>
      <c r="F478" s="90">
        <v>1</v>
      </c>
      <c r="G478" s="90">
        <f t="shared" si="12"/>
        <v>1</v>
      </c>
      <c r="H478" s="90">
        <f t="shared" si="11"/>
        <v>10.3</v>
      </c>
      <c r="I478" s="90">
        <v>10.3</v>
      </c>
      <c r="J478" s="90"/>
    </row>
    <row r="479" spans="1:10" x14ac:dyDescent="0.25">
      <c r="A479" s="85">
        <v>18</v>
      </c>
      <c r="B479" s="88" t="s">
        <v>86</v>
      </c>
      <c r="C479" s="88" t="s">
        <v>85</v>
      </c>
      <c r="D479" s="88">
        <v>2005</v>
      </c>
      <c r="E479" s="90">
        <v>1.6</v>
      </c>
      <c r="F479" s="90">
        <v>1.6</v>
      </c>
      <c r="G479" s="90">
        <f t="shared" si="12"/>
        <v>0</v>
      </c>
      <c r="H479" s="90">
        <f t="shared" si="11"/>
        <v>7.2</v>
      </c>
      <c r="I479" s="90">
        <v>7.2</v>
      </c>
      <c r="J479" s="90"/>
    </row>
    <row r="480" spans="1:10" x14ac:dyDescent="0.25">
      <c r="A480" s="85">
        <v>19</v>
      </c>
      <c r="B480" s="88" t="s">
        <v>87</v>
      </c>
      <c r="C480" s="88" t="s">
        <v>85</v>
      </c>
      <c r="D480" s="88"/>
      <c r="E480" s="90">
        <v>0.14000000000000001</v>
      </c>
      <c r="F480" s="90">
        <v>0.12</v>
      </c>
      <c r="G480" s="90">
        <f t="shared" si="12"/>
        <v>2.0000000000000018E-2</v>
      </c>
      <c r="H480" s="90">
        <f t="shared" si="11"/>
        <v>0.7</v>
      </c>
      <c r="I480" s="90">
        <v>0.7</v>
      </c>
      <c r="J480" s="90"/>
    </row>
    <row r="481" spans="1:10" x14ac:dyDescent="0.25">
      <c r="A481" s="85">
        <v>20</v>
      </c>
      <c r="B481" s="88" t="s">
        <v>88</v>
      </c>
      <c r="C481" s="88" t="s">
        <v>89</v>
      </c>
      <c r="D481" s="88">
        <v>2019</v>
      </c>
      <c r="E481" s="90">
        <v>2</v>
      </c>
      <c r="F481" s="90">
        <v>0.66</v>
      </c>
      <c r="G481" s="90">
        <f t="shared" si="12"/>
        <v>1.3399999999999999</v>
      </c>
      <c r="H481" s="90">
        <v>4.5</v>
      </c>
      <c r="I481" s="90">
        <v>4.5</v>
      </c>
      <c r="J481" s="90"/>
    </row>
    <row r="482" spans="1:10" x14ac:dyDescent="0.25">
      <c r="A482" s="85">
        <v>21</v>
      </c>
      <c r="B482" s="88" t="s">
        <v>90</v>
      </c>
      <c r="C482" s="88" t="s">
        <v>89</v>
      </c>
      <c r="D482" s="88">
        <v>2007</v>
      </c>
      <c r="E482" s="90">
        <v>1.93</v>
      </c>
      <c r="F482" s="90">
        <v>1.43</v>
      </c>
      <c r="G482" s="90">
        <f t="shared" si="12"/>
        <v>0.5</v>
      </c>
      <c r="H482" s="90">
        <f t="shared" ref="H482:H483" si="13">I482</f>
        <v>6.5</v>
      </c>
      <c r="I482" s="90">
        <v>6.5</v>
      </c>
      <c r="J482" s="90"/>
    </row>
    <row r="483" spans="1:10" x14ac:dyDescent="0.25">
      <c r="A483" s="85">
        <v>22</v>
      </c>
      <c r="B483" s="88" t="s">
        <v>828</v>
      </c>
      <c r="C483" s="88" t="s">
        <v>89</v>
      </c>
      <c r="D483" s="88"/>
      <c r="E483" s="90">
        <v>2</v>
      </c>
      <c r="F483" s="91"/>
      <c r="G483" s="90">
        <f t="shared" si="12"/>
        <v>2</v>
      </c>
      <c r="H483" s="90">
        <f t="shared" si="13"/>
        <v>4.8</v>
      </c>
      <c r="I483" s="90">
        <v>4.8</v>
      </c>
      <c r="J483" s="90"/>
    </row>
    <row r="484" spans="1:10" s="94" customFormat="1" x14ac:dyDescent="0.25">
      <c r="A484" s="83"/>
      <c r="B484" s="84" t="s">
        <v>940</v>
      </c>
      <c r="C484" s="84">
        <f>A508</f>
        <v>22</v>
      </c>
      <c r="D484" s="120"/>
      <c r="E484" s="121"/>
      <c r="F484" s="121"/>
      <c r="G484" s="121"/>
      <c r="H484" s="121"/>
      <c r="I484" s="121"/>
      <c r="J484" s="121"/>
    </row>
    <row r="485" spans="1:10" x14ac:dyDescent="0.25">
      <c r="A485" s="85"/>
      <c r="B485" s="86" t="s">
        <v>22</v>
      </c>
      <c r="C485" s="95">
        <v>16</v>
      </c>
      <c r="D485" s="88"/>
      <c r="E485" s="90"/>
      <c r="F485" s="90"/>
      <c r="G485" s="90"/>
      <c r="H485" s="90"/>
      <c r="I485" s="90"/>
      <c r="J485" s="90"/>
    </row>
    <row r="486" spans="1:10" x14ac:dyDescent="0.25">
      <c r="A486" s="112">
        <v>1</v>
      </c>
      <c r="B486" s="104" t="s">
        <v>461</v>
      </c>
      <c r="C486" s="104" t="s">
        <v>462</v>
      </c>
      <c r="D486" s="88">
        <v>2004</v>
      </c>
      <c r="E486" s="98">
        <v>0.82</v>
      </c>
      <c r="F486" s="98">
        <v>0.7</v>
      </c>
      <c r="G486" s="147">
        <v>0.12</v>
      </c>
      <c r="H486" s="98">
        <v>7.75</v>
      </c>
      <c r="I486" s="98">
        <v>7.75</v>
      </c>
      <c r="J486" s="90"/>
    </row>
    <row r="487" spans="1:10" x14ac:dyDescent="0.25">
      <c r="A487" s="112">
        <v>2</v>
      </c>
      <c r="B487" s="104" t="s">
        <v>463</v>
      </c>
      <c r="C487" s="104" t="s">
        <v>462</v>
      </c>
      <c r="D487" s="88">
        <v>2004</v>
      </c>
      <c r="E487" s="98">
        <v>1.2</v>
      </c>
      <c r="F487" s="98">
        <v>1.2</v>
      </c>
      <c r="G487" s="147"/>
      <c r="H487" s="98">
        <v>8.93</v>
      </c>
      <c r="I487" s="98">
        <v>8.93</v>
      </c>
      <c r="J487" s="90"/>
    </row>
    <row r="488" spans="1:10" x14ac:dyDescent="0.25">
      <c r="A488" s="112">
        <f t="shared" ref="A488:A501" si="14">+A487+1</f>
        <v>3</v>
      </c>
      <c r="B488" s="104" t="s">
        <v>464</v>
      </c>
      <c r="C488" s="104" t="s">
        <v>462</v>
      </c>
      <c r="D488" s="88">
        <v>2004</v>
      </c>
      <c r="E488" s="98">
        <v>0.45</v>
      </c>
      <c r="F488" s="98">
        <v>0.45</v>
      </c>
      <c r="G488" s="147">
        <v>0</v>
      </c>
      <c r="H488" s="98">
        <v>4.45</v>
      </c>
      <c r="I488" s="98">
        <v>4.45</v>
      </c>
      <c r="J488" s="90"/>
    </row>
    <row r="489" spans="1:10" x14ac:dyDescent="0.25">
      <c r="A489" s="112">
        <f t="shared" si="14"/>
        <v>4</v>
      </c>
      <c r="B489" s="104" t="s">
        <v>465</v>
      </c>
      <c r="C489" s="104" t="s">
        <v>466</v>
      </c>
      <c r="D489" s="88"/>
      <c r="E489" s="98">
        <v>3.38</v>
      </c>
      <c r="F489" s="98">
        <v>0.12</v>
      </c>
      <c r="G489" s="147"/>
      <c r="H489" s="98">
        <v>5.5</v>
      </c>
      <c r="I489" s="98">
        <v>5.5</v>
      </c>
      <c r="J489" s="90"/>
    </row>
    <row r="490" spans="1:10" x14ac:dyDescent="0.25">
      <c r="A490" s="112">
        <f t="shared" si="14"/>
        <v>5</v>
      </c>
      <c r="B490" s="104" t="s">
        <v>467</v>
      </c>
      <c r="C490" s="104" t="s">
        <v>468</v>
      </c>
      <c r="D490" s="88"/>
      <c r="E490" s="98">
        <v>0.64</v>
      </c>
      <c r="F490" s="98">
        <v>0</v>
      </c>
      <c r="G490" s="147"/>
      <c r="H490" s="98">
        <v>11</v>
      </c>
      <c r="I490" s="98">
        <v>11</v>
      </c>
      <c r="J490" s="90"/>
    </row>
    <row r="491" spans="1:10" x14ac:dyDescent="0.25">
      <c r="A491" s="112">
        <f t="shared" si="14"/>
        <v>6</v>
      </c>
      <c r="B491" s="104" t="s">
        <v>469</v>
      </c>
      <c r="C491" s="104" t="s">
        <v>468</v>
      </c>
      <c r="D491" s="88"/>
      <c r="E491" s="98">
        <v>0</v>
      </c>
      <c r="F491" s="98">
        <v>1.06</v>
      </c>
      <c r="G491" s="147"/>
      <c r="H491" s="98">
        <v>4.9000000000000004</v>
      </c>
      <c r="I491" s="98">
        <v>4.9000000000000004</v>
      </c>
      <c r="J491" s="90"/>
    </row>
    <row r="492" spans="1:10" x14ac:dyDescent="0.25">
      <c r="A492" s="112">
        <f t="shared" si="14"/>
        <v>7</v>
      </c>
      <c r="B492" s="104" t="s">
        <v>470</v>
      </c>
      <c r="C492" s="104" t="s">
        <v>471</v>
      </c>
      <c r="D492" s="88"/>
      <c r="E492" s="98">
        <v>0.12</v>
      </c>
      <c r="F492" s="98">
        <v>0.5</v>
      </c>
      <c r="G492" s="147"/>
      <c r="H492" s="98">
        <v>4.0999999999999996</v>
      </c>
      <c r="I492" s="98">
        <v>4.0999999999999996</v>
      </c>
      <c r="J492" s="90"/>
    </row>
    <row r="493" spans="1:10" x14ac:dyDescent="0.25">
      <c r="A493" s="112">
        <f t="shared" si="14"/>
        <v>8</v>
      </c>
      <c r="B493" s="104" t="s">
        <v>472</v>
      </c>
      <c r="C493" s="104" t="s">
        <v>473</v>
      </c>
      <c r="D493" s="89"/>
      <c r="E493" s="98">
        <v>0.5</v>
      </c>
      <c r="F493" s="98">
        <v>0.2</v>
      </c>
      <c r="G493" s="147"/>
      <c r="H493" s="98">
        <v>3</v>
      </c>
      <c r="I493" s="98">
        <v>3</v>
      </c>
      <c r="J493" s="90"/>
    </row>
    <row r="494" spans="1:10" x14ac:dyDescent="0.25">
      <c r="A494" s="112">
        <f t="shared" si="14"/>
        <v>9</v>
      </c>
      <c r="B494" s="104" t="s">
        <v>474</v>
      </c>
      <c r="C494" s="104" t="s">
        <v>473</v>
      </c>
      <c r="D494" s="89"/>
      <c r="E494" s="98">
        <v>0.5</v>
      </c>
      <c r="F494" s="98">
        <v>0.3</v>
      </c>
      <c r="G494" s="147"/>
      <c r="H494" s="98">
        <v>4.5</v>
      </c>
      <c r="I494" s="98">
        <v>4.5</v>
      </c>
      <c r="J494" s="90"/>
    </row>
    <row r="495" spans="1:10" x14ac:dyDescent="0.25">
      <c r="A495" s="112">
        <f t="shared" si="14"/>
        <v>10</v>
      </c>
      <c r="B495" s="99" t="s">
        <v>560</v>
      </c>
      <c r="C495" s="88" t="s">
        <v>561</v>
      </c>
      <c r="D495" s="88">
        <v>2006</v>
      </c>
      <c r="E495" s="90">
        <v>0.5</v>
      </c>
      <c r="F495" s="90">
        <v>0.5</v>
      </c>
      <c r="G495" s="90">
        <v>0</v>
      </c>
      <c r="H495" s="90"/>
      <c r="I495" s="90">
        <v>3</v>
      </c>
      <c r="J495" s="90"/>
    </row>
    <row r="496" spans="1:10" x14ac:dyDescent="0.25">
      <c r="A496" s="112">
        <f t="shared" si="14"/>
        <v>11</v>
      </c>
      <c r="B496" s="99" t="s">
        <v>563</v>
      </c>
      <c r="C496" s="88" t="s">
        <v>562</v>
      </c>
      <c r="D496" s="88">
        <v>1978</v>
      </c>
      <c r="E496" s="90">
        <v>2.2000000000000002</v>
      </c>
      <c r="F496" s="90">
        <v>2.2000000000000002</v>
      </c>
      <c r="G496" s="90">
        <v>0</v>
      </c>
      <c r="H496" s="90">
        <v>15</v>
      </c>
      <c r="I496" s="90">
        <v>9</v>
      </c>
      <c r="J496" s="90"/>
    </row>
    <row r="497" spans="1:10" x14ac:dyDescent="0.25">
      <c r="A497" s="112">
        <f t="shared" si="14"/>
        <v>12</v>
      </c>
      <c r="B497" s="99" t="s">
        <v>564</v>
      </c>
      <c r="C497" s="88" t="s">
        <v>562</v>
      </c>
      <c r="D497" s="88">
        <v>2012</v>
      </c>
      <c r="E497" s="90"/>
      <c r="F497" s="90"/>
      <c r="G497" s="90"/>
      <c r="H497" s="90"/>
      <c r="I497" s="90"/>
      <c r="J497" s="90"/>
    </row>
    <row r="498" spans="1:10" x14ac:dyDescent="0.25">
      <c r="A498" s="112">
        <f t="shared" si="14"/>
        <v>13</v>
      </c>
      <c r="B498" s="99" t="s">
        <v>565</v>
      </c>
      <c r="C498" s="88" t="s">
        <v>562</v>
      </c>
      <c r="D498" s="88">
        <v>2004</v>
      </c>
      <c r="E498" s="90">
        <v>1.46</v>
      </c>
      <c r="F498" s="90">
        <v>1.46</v>
      </c>
      <c r="G498" s="90">
        <v>0</v>
      </c>
      <c r="H498" s="90">
        <v>7.1</v>
      </c>
      <c r="I498" s="90">
        <v>7.1</v>
      </c>
      <c r="J498" s="90"/>
    </row>
    <row r="499" spans="1:10" x14ac:dyDescent="0.25">
      <c r="A499" s="112">
        <f t="shared" si="14"/>
        <v>14</v>
      </c>
      <c r="B499" s="99" t="s">
        <v>566</v>
      </c>
      <c r="C499" s="88" t="s">
        <v>567</v>
      </c>
      <c r="D499" s="88">
        <v>2006</v>
      </c>
      <c r="E499" s="90"/>
      <c r="F499" s="90"/>
      <c r="G499" s="90"/>
      <c r="H499" s="90">
        <v>8.3000000000000007</v>
      </c>
      <c r="I499" s="90">
        <v>8.3000000000000007</v>
      </c>
      <c r="J499" s="90"/>
    </row>
    <row r="500" spans="1:10" x14ac:dyDescent="0.25">
      <c r="A500" s="112">
        <f t="shared" si="14"/>
        <v>15</v>
      </c>
      <c r="B500" s="99" t="s">
        <v>568</v>
      </c>
      <c r="C500" s="88" t="s">
        <v>567</v>
      </c>
      <c r="D500" s="88"/>
      <c r="E500" s="90"/>
      <c r="F500" s="90"/>
      <c r="G500" s="90"/>
      <c r="H500" s="90">
        <v>7.5</v>
      </c>
      <c r="I500" s="90">
        <v>7.5</v>
      </c>
      <c r="J500" s="90"/>
    </row>
    <row r="501" spans="1:10" x14ac:dyDescent="0.25">
      <c r="A501" s="112">
        <f t="shared" si="14"/>
        <v>16</v>
      </c>
      <c r="B501" s="99" t="s">
        <v>569</v>
      </c>
      <c r="C501" s="88" t="s">
        <v>567</v>
      </c>
      <c r="D501" s="88"/>
      <c r="E501" s="90"/>
      <c r="F501" s="90"/>
      <c r="G501" s="90"/>
      <c r="H501" s="90">
        <v>1.5</v>
      </c>
      <c r="I501" s="90">
        <v>1.5</v>
      </c>
      <c r="J501" s="90"/>
    </row>
    <row r="502" spans="1:10" x14ac:dyDescent="0.25">
      <c r="A502" s="85"/>
      <c r="B502" s="86" t="s">
        <v>24</v>
      </c>
      <c r="C502" s="95">
        <v>6</v>
      </c>
      <c r="D502" s="88"/>
      <c r="E502" s="159"/>
      <c r="F502" s="90"/>
      <c r="G502" s="90"/>
      <c r="H502" s="90"/>
      <c r="I502" s="90"/>
      <c r="J502" s="90"/>
    </row>
    <row r="503" spans="1:10" x14ac:dyDescent="0.25">
      <c r="A503" s="85">
        <v>17</v>
      </c>
      <c r="B503" s="115" t="s">
        <v>571</v>
      </c>
      <c r="C503" s="88" t="s">
        <v>572</v>
      </c>
      <c r="D503" s="88">
        <v>2008</v>
      </c>
      <c r="E503" s="90">
        <v>1.2</v>
      </c>
      <c r="F503" s="90">
        <v>1.2</v>
      </c>
      <c r="G503" s="90">
        <v>0</v>
      </c>
      <c r="H503" s="90">
        <v>16</v>
      </c>
      <c r="I503" s="90">
        <v>16</v>
      </c>
      <c r="J503" s="90"/>
    </row>
    <row r="504" spans="1:10" x14ac:dyDescent="0.25">
      <c r="A504" s="85">
        <f t="shared" ref="A504:A508" si="15">+A503+1</f>
        <v>18</v>
      </c>
      <c r="B504" s="115" t="s">
        <v>573</v>
      </c>
      <c r="C504" s="88" t="s">
        <v>572</v>
      </c>
      <c r="D504" s="88">
        <v>2006</v>
      </c>
      <c r="E504" s="90">
        <v>1.5</v>
      </c>
      <c r="F504" s="90">
        <v>1.5</v>
      </c>
      <c r="G504" s="90">
        <v>0</v>
      </c>
      <c r="H504" s="90">
        <v>8</v>
      </c>
      <c r="I504" s="90">
        <v>8</v>
      </c>
      <c r="J504" s="90"/>
    </row>
    <row r="505" spans="1:10" x14ac:dyDescent="0.25">
      <c r="A505" s="85">
        <v>19</v>
      </c>
      <c r="B505" s="115" t="s">
        <v>574</v>
      </c>
      <c r="C505" s="88" t="s">
        <v>572</v>
      </c>
      <c r="D505" s="88">
        <v>2005</v>
      </c>
      <c r="E505" s="90">
        <v>0.3</v>
      </c>
      <c r="F505" s="90">
        <v>0.3</v>
      </c>
      <c r="G505" s="90">
        <v>0</v>
      </c>
      <c r="H505" s="90">
        <v>12</v>
      </c>
      <c r="I505" s="90">
        <v>12</v>
      </c>
      <c r="J505" s="90"/>
    </row>
    <row r="506" spans="1:10" x14ac:dyDescent="0.25">
      <c r="A506" s="85">
        <f t="shared" si="15"/>
        <v>20</v>
      </c>
      <c r="B506" s="115" t="s">
        <v>575</v>
      </c>
      <c r="C506" s="88" t="s">
        <v>572</v>
      </c>
      <c r="D506" s="88">
        <v>2003</v>
      </c>
      <c r="E506" s="90"/>
      <c r="F506" s="90"/>
      <c r="G506" s="90"/>
      <c r="H506" s="90"/>
      <c r="I506" s="90"/>
      <c r="J506" s="90"/>
    </row>
    <row r="507" spans="1:10" x14ac:dyDescent="0.25">
      <c r="A507" s="85">
        <f t="shared" si="15"/>
        <v>21</v>
      </c>
      <c r="B507" s="104" t="s">
        <v>475</v>
      </c>
      <c r="C507" s="104" t="s">
        <v>476</v>
      </c>
      <c r="D507" s="89"/>
      <c r="E507" s="98">
        <v>2.65</v>
      </c>
      <c r="F507" s="98">
        <v>0.75</v>
      </c>
      <c r="G507" s="147"/>
      <c r="H507" s="98">
        <v>9</v>
      </c>
      <c r="I507" s="98">
        <v>8.5</v>
      </c>
      <c r="J507" s="90"/>
    </row>
    <row r="508" spans="1:10" x14ac:dyDescent="0.25">
      <c r="A508" s="85">
        <f t="shared" si="15"/>
        <v>22</v>
      </c>
      <c r="B508" s="115" t="s">
        <v>907</v>
      </c>
      <c r="C508" s="88" t="s">
        <v>570</v>
      </c>
      <c r="D508" s="88">
        <v>2022</v>
      </c>
      <c r="E508" s="90"/>
      <c r="F508" s="90"/>
      <c r="G508" s="90"/>
      <c r="H508" s="90">
        <v>11.5</v>
      </c>
      <c r="I508" s="90">
        <v>11.5</v>
      </c>
      <c r="J508" s="90"/>
    </row>
    <row r="509" spans="1:10" s="94" customFormat="1" x14ac:dyDescent="0.25">
      <c r="A509" s="122"/>
      <c r="B509" s="123" t="s">
        <v>941</v>
      </c>
      <c r="C509" s="124">
        <f>A647</f>
        <v>128</v>
      </c>
      <c r="D509" s="122"/>
      <c r="E509" s="125"/>
      <c r="F509" s="125"/>
      <c r="G509" s="125"/>
      <c r="H509" s="122"/>
      <c r="I509" s="122"/>
      <c r="J509" s="122"/>
    </row>
    <row r="510" spans="1:10" x14ac:dyDescent="0.25">
      <c r="A510" s="126"/>
      <c r="B510" s="127" t="s">
        <v>881</v>
      </c>
      <c r="C510" s="128"/>
      <c r="D510" s="129"/>
      <c r="E510" s="130"/>
      <c r="F510" s="130"/>
      <c r="G510" s="130"/>
      <c r="H510" s="130"/>
      <c r="I510" s="130"/>
      <c r="J510" s="130"/>
    </row>
    <row r="511" spans="1:10" x14ac:dyDescent="0.25">
      <c r="A511" s="131"/>
      <c r="B511" s="127" t="s">
        <v>22</v>
      </c>
      <c r="C511" s="128">
        <v>36</v>
      </c>
      <c r="D511" s="132"/>
      <c r="E511" s="133"/>
      <c r="F511" s="133"/>
      <c r="G511" s="133"/>
      <c r="H511" s="133"/>
      <c r="I511" s="133"/>
      <c r="J511" s="133"/>
    </row>
    <row r="512" spans="1:10" x14ac:dyDescent="0.25">
      <c r="A512" s="131">
        <v>1</v>
      </c>
      <c r="B512" s="132" t="s">
        <v>149</v>
      </c>
      <c r="C512" s="132" t="s">
        <v>150</v>
      </c>
      <c r="D512" s="134">
        <v>1995</v>
      </c>
      <c r="E512" s="135"/>
      <c r="F512" s="135"/>
      <c r="G512" s="135"/>
      <c r="H512" s="135">
        <f>I512</f>
        <v>1.74</v>
      </c>
      <c r="I512" s="135">
        <v>1.74</v>
      </c>
      <c r="J512" s="135"/>
    </row>
    <row r="513" spans="1:10" x14ac:dyDescent="0.25">
      <c r="A513" s="131">
        <v>2</v>
      </c>
      <c r="B513" s="132" t="s">
        <v>151</v>
      </c>
      <c r="C513" s="132" t="s">
        <v>150</v>
      </c>
      <c r="D513" s="132"/>
      <c r="E513" s="133"/>
      <c r="F513" s="133"/>
      <c r="G513" s="133"/>
      <c r="H513" s="135">
        <f t="shared" ref="H513:H544" si="16">I513</f>
        <v>0.5</v>
      </c>
      <c r="I513" s="133">
        <v>0.5</v>
      </c>
      <c r="J513" s="133"/>
    </row>
    <row r="514" spans="1:10" x14ac:dyDescent="0.25">
      <c r="A514" s="131">
        <v>3</v>
      </c>
      <c r="B514" s="132" t="s">
        <v>152</v>
      </c>
      <c r="C514" s="132" t="s">
        <v>150</v>
      </c>
      <c r="D514" s="132"/>
      <c r="E514" s="133"/>
      <c r="F514" s="133"/>
      <c r="G514" s="133"/>
      <c r="H514" s="135">
        <f t="shared" si="16"/>
        <v>2.2999999999999998</v>
      </c>
      <c r="I514" s="133">
        <v>2.2999999999999998</v>
      </c>
      <c r="J514" s="133"/>
    </row>
    <row r="515" spans="1:10" x14ac:dyDescent="0.25">
      <c r="A515" s="131">
        <v>4</v>
      </c>
      <c r="B515" s="132" t="s">
        <v>153</v>
      </c>
      <c r="C515" s="132" t="s">
        <v>150</v>
      </c>
      <c r="D515" s="132"/>
      <c r="E515" s="133"/>
      <c r="F515" s="133"/>
      <c r="G515" s="133"/>
      <c r="H515" s="135">
        <f t="shared" si="16"/>
        <v>0.65</v>
      </c>
      <c r="I515" s="133">
        <v>0.65</v>
      </c>
      <c r="J515" s="133"/>
    </row>
    <row r="516" spans="1:10" x14ac:dyDescent="0.25">
      <c r="A516" s="131">
        <v>5</v>
      </c>
      <c r="B516" s="132" t="s">
        <v>154</v>
      </c>
      <c r="C516" s="132" t="s">
        <v>155</v>
      </c>
      <c r="D516" s="132"/>
      <c r="E516" s="133"/>
      <c r="F516" s="133"/>
      <c r="G516" s="133"/>
      <c r="H516" s="135">
        <f t="shared" si="16"/>
        <v>5</v>
      </c>
      <c r="I516" s="133">
        <v>5</v>
      </c>
      <c r="J516" s="133"/>
    </row>
    <row r="517" spans="1:10" x14ac:dyDescent="0.25">
      <c r="A517" s="131">
        <v>6</v>
      </c>
      <c r="B517" s="132" t="s">
        <v>156</v>
      </c>
      <c r="C517" s="132" t="s">
        <v>155</v>
      </c>
      <c r="D517" s="132"/>
      <c r="E517" s="133"/>
      <c r="F517" s="133"/>
      <c r="G517" s="133"/>
      <c r="H517" s="135">
        <f t="shared" si="16"/>
        <v>4.9000000000000004</v>
      </c>
      <c r="I517" s="133">
        <v>4.9000000000000004</v>
      </c>
      <c r="J517" s="133"/>
    </row>
    <row r="518" spans="1:10" x14ac:dyDescent="0.25">
      <c r="A518" s="131">
        <v>7</v>
      </c>
      <c r="B518" s="132" t="s">
        <v>157</v>
      </c>
      <c r="C518" s="132" t="s">
        <v>155</v>
      </c>
      <c r="D518" s="132"/>
      <c r="E518" s="133"/>
      <c r="F518" s="133"/>
      <c r="G518" s="133"/>
      <c r="H518" s="135">
        <f t="shared" si="16"/>
        <v>1.1000000000000001</v>
      </c>
      <c r="I518" s="133">
        <v>1.1000000000000001</v>
      </c>
      <c r="J518" s="133"/>
    </row>
    <row r="519" spans="1:10" x14ac:dyDescent="0.25">
      <c r="A519" s="131">
        <v>8</v>
      </c>
      <c r="B519" s="132" t="s">
        <v>158</v>
      </c>
      <c r="C519" s="132" t="s">
        <v>155</v>
      </c>
      <c r="D519" s="132"/>
      <c r="E519" s="133"/>
      <c r="F519" s="133"/>
      <c r="G519" s="133"/>
      <c r="H519" s="135">
        <f t="shared" si="16"/>
        <v>1.68</v>
      </c>
      <c r="I519" s="133">
        <v>1.68</v>
      </c>
      <c r="J519" s="133"/>
    </row>
    <row r="520" spans="1:10" x14ac:dyDescent="0.25">
      <c r="A520" s="131">
        <v>9</v>
      </c>
      <c r="B520" s="132" t="s">
        <v>159</v>
      </c>
      <c r="C520" s="132" t="s">
        <v>155</v>
      </c>
      <c r="D520" s="132"/>
      <c r="E520" s="133"/>
      <c r="F520" s="133"/>
      <c r="G520" s="133"/>
      <c r="H520" s="135">
        <f t="shared" si="16"/>
        <v>2.5</v>
      </c>
      <c r="I520" s="133">
        <v>2.5</v>
      </c>
      <c r="J520" s="133"/>
    </row>
    <row r="521" spans="1:10" x14ac:dyDescent="0.25">
      <c r="A521" s="131">
        <v>10</v>
      </c>
      <c r="B521" s="132" t="s">
        <v>160</v>
      </c>
      <c r="C521" s="132" t="s">
        <v>155</v>
      </c>
      <c r="D521" s="132"/>
      <c r="E521" s="133"/>
      <c r="F521" s="133"/>
      <c r="G521" s="133"/>
      <c r="H521" s="135">
        <f t="shared" si="16"/>
        <v>2.4</v>
      </c>
      <c r="I521" s="133">
        <v>2.4</v>
      </c>
      <c r="J521" s="133"/>
    </row>
    <row r="522" spans="1:10" x14ac:dyDescent="0.25">
      <c r="A522" s="131">
        <v>11</v>
      </c>
      <c r="B522" s="132" t="s">
        <v>161</v>
      </c>
      <c r="C522" s="132" t="s">
        <v>155</v>
      </c>
      <c r="D522" s="132"/>
      <c r="E522" s="133"/>
      <c r="F522" s="133"/>
      <c r="G522" s="133"/>
      <c r="H522" s="135">
        <f t="shared" si="16"/>
        <v>0.5</v>
      </c>
      <c r="I522" s="133">
        <v>0.5</v>
      </c>
      <c r="J522" s="133"/>
    </row>
    <row r="523" spans="1:10" x14ac:dyDescent="0.25">
      <c r="A523" s="131">
        <v>12</v>
      </c>
      <c r="B523" s="132" t="s">
        <v>162</v>
      </c>
      <c r="C523" s="132" t="s">
        <v>155</v>
      </c>
      <c r="D523" s="132"/>
      <c r="E523" s="133"/>
      <c r="F523" s="133"/>
      <c r="G523" s="133"/>
      <c r="H523" s="135">
        <f t="shared" si="16"/>
        <v>0.3</v>
      </c>
      <c r="I523" s="133">
        <v>0.3</v>
      </c>
      <c r="J523" s="133"/>
    </row>
    <row r="524" spans="1:10" x14ac:dyDescent="0.25">
      <c r="A524" s="131">
        <v>13</v>
      </c>
      <c r="B524" s="132" t="s">
        <v>163</v>
      </c>
      <c r="C524" s="132" t="s">
        <v>882</v>
      </c>
      <c r="D524" s="132"/>
      <c r="E524" s="133"/>
      <c r="F524" s="133"/>
      <c r="G524" s="133"/>
      <c r="H524" s="135">
        <f t="shared" si="16"/>
        <v>3.65</v>
      </c>
      <c r="I524" s="133">
        <v>3.65</v>
      </c>
      <c r="J524" s="133"/>
    </row>
    <row r="525" spans="1:10" x14ac:dyDescent="0.25">
      <c r="A525" s="131">
        <v>14</v>
      </c>
      <c r="B525" s="132" t="s">
        <v>164</v>
      </c>
      <c r="C525" s="132" t="s">
        <v>882</v>
      </c>
      <c r="D525" s="132"/>
      <c r="E525" s="133"/>
      <c r="F525" s="133"/>
      <c r="G525" s="133"/>
      <c r="H525" s="135">
        <f t="shared" si="16"/>
        <v>3.8</v>
      </c>
      <c r="I525" s="133">
        <v>3.8</v>
      </c>
      <c r="J525" s="133"/>
    </row>
    <row r="526" spans="1:10" x14ac:dyDescent="0.25">
      <c r="A526" s="131">
        <v>15</v>
      </c>
      <c r="B526" s="132" t="s">
        <v>165</v>
      </c>
      <c r="C526" s="132" t="s">
        <v>882</v>
      </c>
      <c r="D526" s="132"/>
      <c r="E526" s="133"/>
      <c r="F526" s="133"/>
      <c r="G526" s="133"/>
      <c r="H526" s="135">
        <f t="shared" si="16"/>
        <v>7.6</v>
      </c>
      <c r="I526" s="133">
        <v>7.6</v>
      </c>
      <c r="J526" s="133"/>
    </row>
    <row r="527" spans="1:10" x14ac:dyDescent="0.25">
      <c r="A527" s="131">
        <v>16</v>
      </c>
      <c r="B527" s="132" t="s">
        <v>166</v>
      </c>
      <c r="C527" s="132" t="s">
        <v>882</v>
      </c>
      <c r="D527" s="132">
        <v>2009</v>
      </c>
      <c r="E527" s="133"/>
      <c r="F527" s="133"/>
      <c r="G527" s="133"/>
      <c r="H527" s="135">
        <f t="shared" si="16"/>
        <v>0.19</v>
      </c>
      <c r="I527" s="133">
        <v>0.19</v>
      </c>
      <c r="J527" s="133"/>
    </row>
    <row r="528" spans="1:10" x14ac:dyDescent="0.25">
      <c r="A528" s="131">
        <v>17</v>
      </c>
      <c r="B528" s="132" t="s">
        <v>31</v>
      </c>
      <c r="C528" s="132" t="s">
        <v>882</v>
      </c>
      <c r="D528" s="132">
        <v>2008</v>
      </c>
      <c r="E528" s="133"/>
      <c r="F528" s="133"/>
      <c r="G528" s="133"/>
      <c r="H528" s="135">
        <f t="shared" si="16"/>
        <v>0.76</v>
      </c>
      <c r="I528" s="133">
        <v>0.76</v>
      </c>
      <c r="J528" s="133"/>
    </row>
    <row r="529" spans="1:10" x14ac:dyDescent="0.25">
      <c r="A529" s="131">
        <v>18</v>
      </c>
      <c r="B529" s="132" t="s">
        <v>167</v>
      </c>
      <c r="C529" s="132" t="s">
        <v>882</v>
      </c>
      <c r="D529" s="132">
        <v>2007</v>
      </c>
      <c r="E529" s="133"/>
      <c r="F529" s="133"/>
      <c r="G529" s="133"/>
      <c r="H529" s="135">
        <f t="shared" si="16"/>
        <v>1.6</v>
      </c>
      <c r="I529" s="133">
        <v>1.6</v>
      </c>
      <c r="J529" s="133"/>
    </row>
    <row r="530" spans="1:10" x14ac:dyDescent="0.25">
      <c r="A530" s="131">
        <v>19</v>
      </c>
      <c r="B530" s="132" t="s">
        <v>168</v>
      </c>
      <c r="C530" s="132" t="s">
        <v>882</v>
      </c>
      <c r="D530" s="132">
        <v>2008</v>
      </c>
      <c r="E530" s="133"/>
      <c r="F530" s="133"/>
      <c r="G530" s="133"/>
      <c r="H530" s="135">
        <f t="shared" si="16"/>
        <v>1.19</v>
      </c>
      <c r="I530" s="133">
        <v>1.19</v>
      </c>
      <c r="J530" s="133"/>
    </row>
    <row r="531" spans="1:10" x14ac:dyDescent="0.25">
      <c r="A531" s="131">
        <v>20</v>
      </c>
      <c r="B531" s="132" t="s">
        <v>169</v>
      </c>
      <c r="C531" s="132" t="s">
        <v>882</v>
      </c>
      <c r="D531" s="132"/>
      <c r="E531" s="133"/>
      <c r="F531" s="133"/>
      <c r="G531" s="133"/>
      <c r="H531" s="135">
        <f t="shared" si="16"/>
        <v>11.3</v>
      </c>
      <c r="I531" s="133">
        <v>11.3</v>
      </c>
      <c r="J531" s="133"/>
    </row>
    <row r="532" spans="1:10" x14ac:dyDescent="0.25">
      <c r="A532" s="131">
        <v>21</v>
      </c>
      <c r="B532" s="132" t="s">
        <v>170</v>
      </c>
      <c r="C532" s="132" t="s">
        <v>882</v>
      </c>
      <c r="D532" s="132">
        <v>2005</v>
      </c>
      <c r="E532" s="133"/>
      <c r="F532" s="133"/>
      <c r="G532" s="133"/>
      <c r="H532" s="135">
        <f t="shared" si="16"/>
        <v>0.18</v>
      </c>
      <c r="I532" s="133">
        <v>0.18</v>
      </c>
      <c r="J532" s="133"/>
    </row>
    <row r="533" spans="1:10" x14ac:dyDescent="0.25">
      <c r="A533" s="131">
        <v>22</v>
      </c>
      <c r="B533" s="132" t="s">
        <v>171</v>
      </c>
      <c r="C533" s="132" t="s">
        <v>882</v>
      </c>
      <c r="D533" s="132"/>
      <c r="E533" s="133"/>
      <c r="F533" s="133"/>
      <c r="G533" s="133"/>
      <c r="H533" s="135">
        <f t="shared" si="16"/>
        <v>0.26</v>
      </c>
      <c r="I533" s="133">
        <v>0.26</v>
      </c>
      <c r="J533" s="133"/>
    </row>
    <row r="534" spans="1:10" x14ac:dyDescent="0.25">
      <c r="A534" s="131">
        <v>23</v>
      </c>
      <c r="B534" s="132" t="s">
        <v>172</v>
      </c>
      <c r="C534" s="132" t="s">
        <v>882</v>
      </c>
      <c r="D534" s="132"/>
      <c r="E534" s="133"/>
      <c r="F534" s="133"/>
      <c r="G534" s="133"/>
      <c r="H534" s="135">
        <f t="shared" si="16"/>
        <v>0.22</v>
      </c>
      <c r="I534" s="133">
        <v>0.22</v>
      </c>
      <c r="J534" s="133"/>
    </row>
    <row r="535" spans="1:10" x14ac:dyDescent="0.25">
      <c r="A535" s="131">
        <v>24</v>
      </c>
      <c r="B535" s="132" t="s">
        <v>173</v>
      </c>
      <c r="C535" s="132" t="s">
        <v>882</v>
      </c>
      <c r="D535" s="132"/>
      <c r="E535" s="133"/>
      <c r="F535" s="133"/>
      <c r="G535" s="133"/>
      <c r="H535" s="135">
        <f t="shared" si="16"/>
        <v>0.5</v>
      </c>
      <c r="I535" s="133">
        <v>0.5</v>
      </c>
      <c r="J535" s="133"/>
    </row>
    <row r="536" spans="1:10" x14ac:dyDescent="0.25">
      <c r="A536" s="131">
        <v>25</v>
      </c>
      <c r="B536" s="132" t="s">
        <v>174</v>
      </c>
      <c r="C536" s="132" t="s">
        <v>882</v>
      </c>
      <c r="D536" s="132"/>
      <c r="E536" s="133"/>
      <c r="F536" s="133"/>
      <c r="G536" s="133"/>
      <c r="H536" s="135">
        <f t="shared" si="16"/>
        <v>0.38</v>
      </c>
      <c r="I536" s="133">
        <v>0.38</v>
      </c>
      <c r="J536" s="133"/>
    </row>
    <row r="537" spans="1:10" x14ac:dyDescent="0.25">
      <c r="A537" s="131">
        <v>26</v>
      </c>
      <c r="B537" s="132" t="s">
        <v>175</v>
      </c>
      <c r="C537" s="132" t="s">
        <v>882</v>
      </c>
      <c r="D537" s="132"/>
      <c r="E537" s="133"/>
      <c r="F537" s="133"/>
      <c r="G537" s="133"/>
      <c r="H537" s="135">
        <f t="shared" si="16"/>
        <v>0.3</v>
      </c>
      <c r="I537" s="133">
        <v>0.3</v>
      </c>
      <c r="J537" s="133"/>
    </row>
    <row r="538" spans="1:10" x14ac:dyDescent="0.25">
      <c r="A538" s="131">
        <v>27</v>
      </c>
      <c r="B538" s="132" t="s">
        <v>176</v>
      </c>
      <c r="C538" s="132" t="s">
        <v>882</v>
      </c>
      <c r="D538" s="132"/>
      <c r="E538" s="133"/>
      <c r="F538" s="133"/>
      <c r="G538" s="133"/>
      <c r="H538" s="135">
        <f t="shared" si="16"/>
        <v>0.3</v>
      </c>
      <c r="I538" s="133">
        <v>0.3</v>
      </c>
      <c r="J538" s="133"/>
    </row>
    <row r="539" spans="1:10" x14ac:dyDescent="0.25">
      <c r="A539" s="131">
        <v>28</v>
      </c>
      <c r="B539" s="132" t="s">
        <v>177</v>
      </c>
      <c r="C539" s="132" t="s">
        <v>882</v>
      </c>
      <c r="D539" s="132"/>
      <c r="E539" s="133"/>
      <c r="F539" s="133"/>
      <c r="G539" s="133"/>
      <c r="H539" s="135">
        <f t="shared" si="16"/>
        <v>0.8</v>
      </c>
      <c r="I539" s="133">
        <v>0.8</v>
      </c>
      <c r="J539" s="133"/>
    </row>
    <row r="540" spans="1:10" x14ac:dyDescent="0.25">
      <c r="A540" s="131">
        <v>29</v>
      </c>
      <c r="B540" s="132" t="s">
        <v>178</v>
      </c>
      <c r="C540" s="132" t="s">
        <v>882</v>
      </c>
      <c r="D540" s="132"/>
      <c r="E540" s="133"/>
      <c r="F540" s="133"/>
      <c r="G540" s="133"/>
      <c r="H540" s="135">
        <f t="shared" si="16"/>
        <v>0.15</v>
      </c>
      <c r="I540" s="133">
        <v>0.15</v>
      </c>
      <c r="J540" s="133"/>
    </row>
    <row r="541" spans="1:10" x14ac:dyDescent="0.25">
      <c r="A541" s="131">
        <v>30</v>
      </c>
      <c r="B541" s="132" t="s">
        <v>179</v>
      </c>
      <c r="C541" s="132" t="s">
        <v>882</v>
      </c>
      <c r="D541" s="132"/>
      <c r="E541" s="133"/>
      <c r="F541" s="133"/>
      <c r="G541" s="133"/>
      <c r="H541" s="135">
        <f t="shared" si="16"/>
        <v>1.0900000000000001</v>
      </c>
      <c r="I541" s="133">
        <v>1.0900000000000001</v>
      </c>
      <c r="J541" s="133"/>
    </row>
    <row r="542" spans="1:10" x14ac:dyDescent="0.25">
      <c r="A542" s="131">
        <v>31</v>
      </c>
      <c r="B542" s="132" t="s">
        <v>180</v>
      </c>
      <c r="C542" s="132" t="s">
        <v>882</v>
      </c>
      <c r="D542" s="132"/>
      <c r="E542" s="133"/>
      <c r="F542" s="133"/>
      <c r="G542" s="133"/>
      <c r="H542" s="135">
        <f t="shared" si="16"/>
        <v>0.28999999999999998</v>
      </c>
      <c r="I542" s="133">
        <v>0.28999999999999998</v>
      </c>
      <c r="J542" s="133"/>
    </row>
    <row r="543" spans="1:10" x14ac:dyDescent="0.25">
      <c r="A543" s="131">
        <v>32</v>
      </c>
      <c r="B543" s="132" t="s">
        <v>181</v>
      </c>
      <c r="C543" s="132" t="s">
        <v>882</v>
      </c>
      <c r="D543" s="132"/>
      <c r="E543" s="133"/>
      <c r="F543" s="133"/>
      <c r="G543" s="133"/>
      <c r="H543" s="135">
        <f t="shared" si="16"/>
        <v>0.27</v>
      </c>
      <c r="I543" s="133">
        <v>0.27</v>
      </c>
      <c r="J543" s="133"/>
    </row>
    <row r="544" spans="1:10" x14ac:dyDescent="0.25">
      <c r="A544" s="131">
        <v>33</v>
      </c>
      <c r="B544" s="132" t="s">
        <v>883</v>
      </c>
      <c r="C544" s="132" t="s">
        <v>882</v>
      </c>
      <c r="D544" s="132">
        <v>2021</v>
      </c>
      <c r="E544" s="133"/>
      <c r="F544" s="133"/>
      <c r="G544" s="133"/>
      <c r="H544" s="135">
        <f t="shared" si="16"/>
        <v>0.2</v>
      </c>
      <c r="I544" s="133">
        <v>0.2</v>
      </c>
      <c r="J544" s="133"/>
    </row>
    <row r="545" spans="1:10" x14ac:dyDescent="0.25">
      <c r="A545" s="131">
        <v>34</v>
      </c>
      <c r="B545" s="132" t="s">
        <v>884</v>
      </c>
      <c r="C545" s="132" t="s">
        <v>885</v>
      </c>
      <c r="D545" s="132">
        <v>2020</v>
      </c>
      <c r="E545" s="133"/>
      <c r="F545" s="133"/>
      <c r="G545" s="133"/>
      <c r="H545" s="135">
        <v>0.2</v>
      </c>
      <c r="I545" s="133">
        <v>0.2</v>
      </c>
      <c r="J545" s="133"/>
    </row>
    <row r="546" spans="1:10" x14ac:dyDescent="0.25">
      <c r="A546" s="131">
        <v>35</v>
      </c>
      <c r="B546" s="132" t="s">
        <v>886</v>
      </c>
      <c r="C546" s="132" t="s">
        <v>885</v>
      </c>
      <c r="D546" s="132">
        <v>2022</v>
      </c>
      <c r="E546" s="133"/>
      <c r="F546" s="133"/>
      <c r="G546" s="133"/>
      <c r="H546" s="135">
        <v>0.3</v>
      </c>
      <c r="I546" s="133">
        <v>0.3</v>
      </c>
      <c r="J546" s="133"/>
    </row>
    <row r="547" spans="1:10" x14ac:dyDescent="0.25">
      <c r="A547" s="131">
        <v>36</v>
      </c>
      <c r="B547" s="132" t="s">
        <v>182</v>
      </c>
      <c r="C547" s="132" t="s">
        <v>882</v>
      </c>
      <c r="D547" s="132"/>
      <c r="E547" s="133"/>
      <c r="F547" s="133"/>
      <c r="G547" s="133"/>
      <c r="H547" s="135">
        <f t="shared" ref="H547" si="17">I547</f>
        <v>0.6</v>
      </c>
      <c r="I547" s="133">
        <v>0.6</v>
      </c>
      <c r="J547" s="133"/>
    </row>
    <row r="548" spans="1:10" x14ac:dyDescent="0.25">
      <c r="A548" s="131"/>
      <c r="B548" s="127" t="s">
        <v>24</v>
      </c>
      <c r="C548" s="128">
        <v>18</v>
      </c>
      <c r="D548" s="132"/>
      <c r="E548" s="133"/>
      <c r="F548" s="133"/>
      <c r="G548" s="133"/>
      <c r="H548" s="133"/>
      <c r="I548" s="133"/>
      <c r="J548" s="133"/>
    </row>
    <row r="549" spans="1:10" x14ac:dyDescent="0.25">
      <c r="A549" s="131">
        <v>37</v>
      </c>
      <c r="B549" s="136" t="s">
        <v>183</v>
      </c>
      <c r="D549" s="132"/>
      <c r="E549" s="133">
        <v>0.42</v>
      </c>
      <c r="F549" s="133">
        <v>0.4</v>
      </c>
      <c r="G549" s="133">
        <f t="shared" ref="G549:G566" si="18">E549-F549</f>
        <v>1.9999999999999962E-2</v>
      </c>
      <c r="H549" s="133">
        <v>1.74</v>
      </c>
      <c r="I549" s="133">
        <v>1.74</v>
      </c>
      <c r="J549" s="137"/>
    </row>
    <row r="550" spans="1:10" x14ac:dyDescent="0.25">
      <c r="A550" s="131">
        <v>38</v>
      </c>
      <c r="B550" s="136" t="s">
        <v>184</v>
      </c>
      <c r="C550" s="132"/>
      <c r="D550" s="132"/>
      <c r="E550" s="133">
        <v>0.35</v>
      </c>
      <c r="F550" s="133">
        <v>0</v>
      </c>
      <c r="G550" s="133">
        <f t="shared" si="18"/>
        <v>0.35</v>
      </c>
      <c r="H550" s="133">
        <v>0.5</v>
      </c>
      <c r="I550" s="133">
        <v>0.5</v>
      </c>
      <c r="J550" s="137"/>
    </row>
    <row r="551" spans="1:10" x14ac:dyDescent="0.25">
      <c r="A551" s="131">
        <v>39</v>
      </c>
      <c r="B551" s="136" t="s">
        <v>185</v>
      </c>
      <c r="C551" s="132"/>
      <c r="D551" s="132"/>
      <c r="E551" s="133">
        <v>0.4</v>
      </c>
      <c r="F551" s="133">
        <v>0.4</v>
      </c>
      <c r="G551" s="133">
        <f t="shared" si="18"/>
        <v>0</v>
      </c>
      <c r="H551" s="133">
        <v>0.3</v>
      </c>
      <c r="I551" s="133">
        <v>0.3</v>
      </c>
      <c r="J551" s="137"/>
    </row>
    <row r="552" spans="1:10" x14ac:dyDescent="0.25">
      <c r="A552" s="131">
        <v>40</v>
      </c>
      <c r="B552" s="136" t="s">
        <v>186</v>
      </c>
      <c r="C552" s="132"/>
      <c r="D552" s="132"/>
      <c r="E552" s="133">
        <v>0.11</v>
      </c>
      <c r="F552" s="133">
        <v>0</v>
      </c>
      <c r="G552" s="133">
        <f t="shared" si="18"/>
        <v>0.11</v>
      </c>
      <c r="H552" s="133">
        <v>5</v>
      </c>
      <c r="I552" s="133">
        <v>5</v>
      </c>
      <c r="J552" s="137"/>
    </row>
    <row r="553" spans="1:10" x14ac:dyDescent="0.25">
      <c r="A553" s="131">
        <v>41</v>
      </c>
      <c r="B553" s="136" t="s">
        <v>187</v>
      </c>
      <c r="C553" s="132"/>
      <c r="D553" s="132"/>
      <c r="E553" s="133">
        <v>0.95</v>
      </c>
      <c r="F553" s="133">
        <v>0.95</v>
      </c>
      <c r="G553" s="133">
        <f t="shared" si="18"/>
        <v>0</v>
      </c>
      <c r="H553" s="133">
        <v>7.6</v>
      </c>
      <c r="I553" s="133">
        <v>7.6</v>
      </c>
      <c r="J553" s="137"/>
    </row>
    <row r="554" spans="1:10" x14ac:dyDescent="0.25">
      <c r="A554" s="131">
        <v>42</v>
      </c>
      <c r="B554" s="136" t="s">
        <v>188</v>
      </c>
      <c r="C554" s="132"/>
      <c r="D554" s="132"/>
      <c r="E554" s="133">
        <v>1.0900000000000001</v>
      </c>
      <c r="F554" s="133">
        <v>1.0900000000000001</v>
      </c>
      <c r="G554" s="133">
        <f t="shared" si="18"/>
        <v>0</v>
      </c>
      <c r="H554" s="133">
        <v>11.3</v>
      </c>
      <c r="I554" s="133">
        <v>11.3</v>
      </c>
      <c r="J554" s="137"/>
    </row>
    <row r="555" spans="1:10" x14ac:dyDescent="0.25">
      <c r="A555" s="131">
        <v>43</v>
      </c>
      <c r="B555" s="136" t="s">
        <v>189</v>
      </c>
      <c r="C555" s="132"/>
      <c r="D555" s="132"/>
      <c r="E555" s="133"/>
      <c r="F555" s="133"/>
      <c r="G555" s="133">
        <f t="shared" si="18"/>
        <v>0</v>
      </c>
      <c r="H555" s="133">
        <v>1.19</v>
      </c>
      <c r="I555" s="133">
        <v>1.19</v>
      </c>
      <c r="J555" s="137"/>
    </row>
    <row r="556" spans="1:10" x14ac:dyDescent="0.25">
      <c r="A556" s="131">
        <v>44</v>
      </c>
      <c r="B556" s="136" t="s">
        <v>190</v>
      </c>
      <c r="C556" s="132"/>
      <c r="D556" s="132"/>
      <c r="E556" s="133">
        <v>0.8</v>
      </c>
      <c r="F556" s="133">
        <v>0.08</v>
      </c>
      <c r="G556" s="133">
        <f t="shared" si="18"/>
        <v>0.72000000000000008</v>
      </c>
      <c r="H556" s="133">
        <v>0.18</v>
      </c>
      <c r="I556" s="133">
        <v>0.18</v>
      </c>
      <c r="J556" s="137"/>
    </row>
    <row r="557" spans="1:10" x14ac:dyDescent="0.25">
      <c r="A557" s="131">
        <v>45</v>
      </c>
      <c r="B557" s="136" t="s">
        <v>191</v>
      </c>
      <c r="C557" s="132"/>
      <c r="D557" s="132"/>
      <c r="E557" s="133">
        <v>0.06</v>
      </c>
      <c r="F557" s="133"/>
      <c r="G557" s="133">
        <f t="shared" si="18"/>
        <v>0.06</v>
      </c>
      <c r="H557" s="133">
        <v>0.26</v>
      </c>
      <c r="I557" s="133">
        <v>0.26</v>
      </c>
      <c r="J557" s="137"/>
    </row>
    <row r="558" spans="1:10" x14ac:dyDescent="0.25">
      <c r="A558" s="131">
        <v>46</v>
      </c>
      <c r="B558" s="136" t="s">
        <v>192</v>
      </c>
      <c r="C558" s="132"/>
      <c r="D558" s="132"/>
      <c r="E558" s="133">
        <v>0.04</v>
      </c>
      <c r="F558" s="133"/>
      <c r="G558" s="133">
        <f t="shared" si="18"/>
        <v>0.04</v>
      </c>
      <c r="H558" s="133">
        <v>0.22</v>
      </c>
      <c r="I558" s="133">
        <v>0.22</v>
      </c>
      <c r="J558" s="137"/>
    </row>
    <row r="559" spans="1:10" x14ac:dyDescent="0.25">
      <c r="A559" s="131">
        <v>47</v>
      </c>
      <c r="B559" s="136" t="s">
        <v>193</v>
      </c>
      <c r="C559" s="132"/>
      <c r="D559" s="132"/>
      <c r="E559" s="133">
        <v>7.0000000000000007E-2</v>
      </c>
      <c r="F559" s="133"/>
      <c r="G559" s="133">
        <f t="shared" si="18"/>
        <v>7.0000000000000007E-2</v>
      </c>
      <c r="H559" s="133">
        <v>0.3</v>
      </c>
      <c r="I559" s="133">
        <v>0.3</v>
      </c>
      <c r="J559" s="137"/>
    </row>
    <row r="560" spans="1:10" x14ac:dyDescent="0.25">
      <c r="A560" s="131">
        <v>48</v>
      </c>
      <c r="B560" s="136" t="s">
        <v>194</v>
      </c>
      <c r="C560" s="132"/>
      <c r="D560" s="132"/>
      <c r="E560" s="133">
        <v>0.16</v>
      </c>
      <c r="F560" s="133"/>
      <c r="G560" s="133">
        <f t="shared" si="18"/>
        <v>0.16</v>
      </c>
      <c r="H560" s="133">
        <v>0.5</v>
      </c>
      <c r="I560" s="133">
        <v>0.5</v>
      </c>
      <c r="J560" s="137"/>
    </row>
    <row r="561" spans="1:10" x14ac:dyDescent="0.25">
      <c r="A561" s="131">
        <v>49</v>
      </c>
      <c r="B561" s="136" t="s">
        <v>195</v>
      </c>
      <c r="C561" s="132"/>
      <c r="D561" s="132"/>
      <c r="E561" s="133">
        <v>0.12</v>
      </c>
      <c r="F561" s="133"/>
      <c r="G561" s="133">
        <f t="shared" si="18"/>
        <v>0.12</v>
      </c>
      <c r="H561" s="133">
        <v>0.8</v>
      </c>
      <c r="I561" s="133">
        <v>0.8</v>
      </c>
      <c r="J561" s="137"/>
    </row>
    <row r="562" spans="1:10" x14ac:dyDescent="0.25">
      <c r="A562" s="131">
        <v>50</v>
      </c>
      <c r="B562" s="136" t="s">
        <v>196</v>
      </c>
      <c r="C562" s="132"/>
      <c r="D562" s="132"/>
      <c r="E562" s="133">
        <v>0.13</v>
      </c>
      <c r="F562" s="133"/>
      <c r="G562" s="133">
        <f t="shared" si="18"/>
        <v>0.13</v>
      </c>
      <c r="H562" s="133">
        <v>0.15</v>
      </c>
      <c r="I562" s="133">
        <v>0.15</v>
      </c>
      <c r="J562" s="137"/>
    </row>
    <row r="563" spans="1:10" x14ac:dyDescent="0.25">
      <c r="A563" s="131">
        <v>51</v>
      </c>
      <c r="B563" s="136" t="s">
        <v>197</v>
      </c>
      <c r="C563" s="132"/>
      <c r="D563" s="132"/>
      <c r="E563" s="133">
        <v>0.14000000000000001</v>
      </c>
      <c r="F563" s="133"/>
      <c r="G563" s="133">
        <f t="shared" si="18"/>
        <v>0.14000000000000001</v>
      </c>
      <c r="H563" s="133">
        <v>1.0900000000000001</v>
      </c>
      <c r="I563" s="133">
        <v>1.0900000000000001</v>
      </c>
      <c r="J563" s="137"/>
    </row>
    <row r="564" spans="1:10" x14ac:dyDescent="0.25">
      <c r="A564" s="131">
        <v>52</v>
      </c>
      <c r="B564" s="136" t="s">
        <v>198</v>
      </c>
      <c r="C564" s="132"/>
      <c r="D564" s="132"/>
      <c r="E564" s="133">
        <v>0.08</v>
      </c>
      <c r="F564" s="133"/>
      <c r="G564" s="133">
        <f t="shared" si="18"/>
        <v>0.08</v>
      </c>
      <c r="H564" s="133">
        <v>0.28999999999999998</v>
      </c>
      <c r="I564" s="133">
        <v>0.28999999999999998</v>
      </c>
      <c r="J564" s="137"/>
    </row>
    <row r="565" spans="1:10" x14ac:dyDescent="0.25">
      <c r="A565" s="131">
        <v>53</v>
      </c>
      <c r="B565" s="136" t="s">
        <v>199</v>
      </c>
      <c r="C565" s="132"/>
      <c r="D565" s="132"/>
      <c r="E565" s="133">
        <v>0.08</v>
      </c>
      <c r="F565" s="133"/>
      <c r="G565" s="133">
        <f t="shared" si="18"/>
        <v>0.08</v>
      </c>
      <c r="H565" s="133">
        <v>0.27</v>
      </c>
      <c r="I565" s="133">
        <v>0.27</v>
      </c>
      <c r="J565" s="137"/>
    </row>
    <row r="566" spans="1:10" x14ac:dyDescent="0.25">
      <c r="A566" s="131">
        <v>54</v>
      </c>
      <c r="B566" s="136" t="s">
        <v>200</v>
      </c>
      <c r="C566" s="132"/>
      <c r="D566" s="132"/>
      <c r="E566" s="133">
        <v>0.21</v>
      </c>
      <c r="F566" s="133"/>
      <c r="G566" s="133">
        <f t="shared" si="18"/>
        <v>0.21</v>
      </c>
      <c r="H566" s="133">
        <v>0.6</v>
      </c>
      <c r="I566" s="133">
        <v>0.6</v>
      </c>
      <c r="J566" s="137"/>
    </row>
    <row r="567" spans="1:10" x14ac:dyDescent="0.25">
      <c r="A567" s="126"/>
      <c r="B567" s="127" t="s">
        <v>887</v>
      </c>
      <c r="C567" s="138"/>
      <c r="D567" s="129"/>
      <c r="E567" s="130"/>
      <c r="F567" s="130"/>
      <c r="G567" s="130"/>
      <c r="H567" s="130"/>
      <c r="I567" s="130"/>
      <c r="J567" s="130"/>
    </row>
    <row r="568" spans="1:10" x14ac:dyDescent="0.25">
      <c r="A568" s="126"/>
      <c r="B568" s="127" t="s">
        <v>937</v>
      </c>
      <c r="C568" s="128">
        <v>3</v>
      </c>
      <c r="D568" s="129"/>
      <c r="E568" s="130"/>
      <c r="F568" s="130"/>
      <c r="G568" s="130"/>
      <c r="H568" s="130"/>
      <c r="I568" s="130"/>
      <c r="J568" s="130"/>
    </row>
    <row r="569" spans="1:10" x14ac:dyDescent="0.25">
      <c r="A569" s="131">
        <v>55</v>
      </c>
      <c r="B569" s="136" t="s">
        <v>888</v>
      </c>
      <c r="C569" s="132" t="s">
        <v>889</v>
      </c>
      <c r="D569" s="132">
        <v>2013</v>
      </c>
      <c r="E569" s="133"/>
      <c r="F569" s="133"/>
      <c r="G569" s="133"/>
      <c r="H569" s="133">
        <f>I569</f>
        <v>5.2</v>
      </c>
      <c r="I569" s="133">
        <v>5.2</v>
      </c>
      <c r="J569" s="133"/>
    </row>
    <row r="570" spans="1:10" x14ac:dyDescent="0.25">
      <c r="A570" s="131">
        <v>56</v>
      </c>
      <c r="B570" s="136" t="s">
        <v>890</v>
      </c>
      <c r="C570" s="132" t="s">
        <v>889</v>
      </c>
      <c r="D570" s="132">
        <v>2013</v>
      </c>
      <c r="E570" s="133"/>
      <c r="F570" s="133"/>
      <c r="G570" s="133"/>
      <c r="H570" s="133">
        <f>I570</f>
        <v>2.2999999999999998</v>
      </c>
      <c r="I570" s="133">
        <v>2.2999999999999998</v>
      </c>
      <c r="J570" s="133"/>
    </row>
    <row r="571" spans="1:10" x14ac:dyDescent="0.25">
      <c r="A571" s="131">
        <v>57</v>
      </c>
      <c r="B571" s="136" t="s">
        <v>891</v>
      </c>
      <c r="C571" s="132" t="s">
        <v>889</v>
      </c>
      <c r="D571" s="132">
        <v>2014</v>
      </c>
      <c r="E571" s="133"/>
      <c r="F571" s="133"/>
      <c r="G571" s="133"/>
      <c r="H571" s="133">
        <f>I571</f>
        <v>2.1</v>
      </c>
      <c r="I571" s="133">
        <v>2.1</v>
      </c>
      <c r="J571" s="133"/>
    </row>
    <row r="572" spans="1:10" x14ac:dyDescent="0.25">
      <c r="A572" s="126"/>
      <c r="B572" s="127" t="s">
        <v>22</v>
      </c>
      <c r="C572" s="128">
        <v>7</v>
      </c>
      <c r="D572" s="129"/>
      <c r="E572" s="130"/>
      <c r="F572" s="130"/>
      <c r="G572" s="130"/>
      <c r="H572" s="130"/>
      <c r="I572" s="130"/>
      <c r="J572" s="130"/>
    </row>
    <row r="573" spans="1:10" x14ac:dyDescent="0.25">
      <c r="A573" s="131">
        <v>58</v>
      </c>
      <c r="B573" s="136" t="s">
        <v>309</v>
      </c>
      <c r="C573" s="132" t="s">
        <v>310</v>
      </c>
      <c r="D573" s="132"/>
      <c r="E573" s="133"/>
      <c r="F573" s="133"/>
      <c r="G573" s="133"/>
      <c r="H573" s="133"/>
      <c r="I573" s="133"/>
      <c r="J573" s="133"/>
    </row>
    <row r="574" spans="1:10" x14ac:dyDescent="0.25">
      <c r="A574" s="131">
        <v>59</v>
      </c>
      <c r="B574" s="136" t="s">
        <v>311</v>
      </c>
      <c r="C574" s="132" t="s">
        <v>892</v>
      </c>
      <c r="D574" s="132">
        <v>1976</v>
      </c>
      <c r="E574" s="133"/>
      <c r="F574" s="133"/>
      <c r="G574" s="133"/>
      <c r="H574" s="133"/>
      <c r="I574" s="133"/>
      <c r="J574" s="133"/>
    </row>
    <row r="575" spans="1:10" x14ac:dyDescent="0.25">
      <c r="A575" s="131">
        <v>60</v>
      </c>
      <c r="B575" s="136" t="s">
        <v>312</v>
      </c>
      <c r="C575" s="132" t="s">
        <v>892</v>
      </c>
      <c r="D575" s="132" t="s">
        <v>63</v>
      </c>
      <c r="E575" s="133" t="s">
        <v>63</v>
      </c>
      <c r="F575" s="133"/>
      <c r="G575" s="133" t="s">
        <v>63</v>
      </c>
      <c r="H575" s="133" t="s">
        <v>63</v>
      </c>
      <c r="I575" s="133">
        <v>13.339</v>
      </c>
      <c r="J575" s="133"/>
    </row>
    <row r="576" spans="1:10" x14ac:dyDescent="0.25">
      <c r="A576" s="131">
        <v>61</v>
      </c>
      <c r="B576" s="136" t="s">
        <v>313</v>
      </c>
      <c r="C576" s="132" t="s">
        <v>310</v>
      </c>
      <c r="D576" s="132">
        <v>1998</v>
      </c>
      <c r="E576" s="133"/>
      <c r="F576" s="133"/>
      <c r="G576" s="133"/>
      <c r="H576" s="133"/>
      <c r="I576" s="133"/>
      <c r="J576" s="133"/>
    </row>
    <row r="577" spans="1:10" x14ac:dyDescent="0.25">
      <c r="A577" s="131">
        <v>62</v>
      </c>
      <c r="B577" s="136" t="s">
        <v>314</v>
      </c>
      <c r="C577" s="132" t="s">
        <v>889</v>
      </c>
      <c r="D577" s="132">
        <v>2015</v>
      </c>
      <c r="E577" s="133"/>
      <c r="F577" s="133"/>
      <c r="G577" s="133"/>
      <c r="H577" s="133">
        <f>I577</f>
        <v>1.5</v>
      </c>
      <c r="I577" s="133">
        <v>1.5</v>
      </c>
      <c r="J577" s="133"/>
    </row>
    <row r="578" spans="1:10" x14ac:dyDescent="0.25">
      <c r="A578" s="131">
        <v>63</v>
      </c>
      <c r="B578" s="136" t="s">
        <v>893</v>
      </c>
      <c r="C578" s="132" t="s">
        <v>889</v>
      </c>
      <c r="D578" s="132">
        <v>2016</v>
      </c>
      <c r="E578" s="133"/>
      <c r="F578" s="133"/>
      <c r="G578" s="133"/>
      <c r="H578" s="133">
        <f>I578</f>
        <v>3</v>
      </c>
      <c r="I578" s="133">
        <v>3</v>
      </c>
      <c r="J578" s="133"/>
    </row>
    <row r="579" spans="1:10" x14ac:dyDescent="0.25">
      <c r="A579" s="131">
        <v>64</v>
      </c>
      <c r="B579" s="136" t="s">
        <v>315</v>
      </c>
      <c r="C579" s="132" t="s">
        <v>894</v>
      </c>
      <c r="D579" s="132">
        <v>2015</v>
      </c>
      <c r="E579" s="133"/>
      <c r="F579" s="133"/>
      <c r="G579" s="133"/>
      <c r="H579" s="133">
        <f>I579</f>
        <v>3.2</v>
      </c>
      <c r="I579" s="133">
        <v>3.2</v>
      </c>
      <c r="J579" s="133"/>
    </row>
    <row r="580" spans="1:10" x14ac:dyDescent="0.25">
      <c r="A580" s="131"/>
      <c r="B580" s="127" t="s">
        <v>24</v>
      </c>
      <c r="C580" s="128">
        <v>23</v>
      </c>
      <c r="D580" s="132"/>
      <c r="E580" s="133"/>
      <c r="F580" s="133"/>
      <c r="G580" s="133"/>
      <c r="H580" s="133"/>
      <c r="I580" s="133"/>
      <c r="J580" s="133"/>
    </row>
    <row r="581" spans="1:10" x14ac:dyDescent="0.25">
      <c r="A581" s="131">
        <v>65</v>
      </c>
      <c r="B581" s="136" t="s">
        <v>316</v>
      </c>
      <c r="C581" s="132" t="s">
        <v>892</v>
      </c>
      <c r="D581" s="132">
        <v>2012</v>
      </c>
      <c r="E581" s="133">
        <v>2</v>
      </c>
      <c r="F581" s="133">
        <v>2</v>
      </c>
      <c r="G581" s="133" t="s">
        <v>63</v>
      </c>
      <c r="H581" s="133">
        <f>I581</f>
        <v>13.339</v>
      </c>
      <c r="I581" s="133">
        <v>13.339</v>
      </c>
      <c r="J581" s="137"/>
    </row>
    <row r="582" spans="1:10" x14ac:dyDescent="0.25">
      <c r="A582" s="131">
        <v>66</v>
      </c>
      <c r="B582" s="136" t="s">
        <v>317</v>
      </c>
      <c r="C582" s="132" t="s">
        <v>892</v>
      </c>
      <c r="D582" s="132">
        <v>2003</v>
      </c>
      <c r="E582" s="133">
        <v>0.25</v>
      </c>
      <c r="F582" s="133">
        <v>0</v>
      </c>
      <c r="G582" s="133">
        <v>0.25</v>
      </c>
      <c r="H582" s="133">
        <f>I582</f>
        <v>4</v>
      </c>
      <c r="I582" s="133">
        <v>4</v>
      </c>
      <c r="J582" s="137"/>
    </row>
    <row r="583" spans="1:10" x14ac:dyDescent="0.25">
      <c r="A583" s="131">
        <v>67</v>
      </c>
      <c r="B583" s="136" t="s">
        <v>318</v>
      </c>
      <c r="C583" s="132" t="s">
        <v>892</v>
      </c>
      <c r="D583" s="132">
        <v>2016</v>
      </c>
      <c r="E583" s="133">
        <v>0.315</v>
      </c>
      <c r="F583" s="133">
        <v>0.215</v>
      </c>
      <c r="G583" s="133">
        <f t="shared" ref="G583:G584" si="19">E583-F583</f>
        <v>0.1</v>
      </c>
      <c r="H583" s="133">
        <f t="shared" ref="H583:H603" si="20">I583</f>
        <v>2</v>
      </c>
      <c r="I583" s="133">
        <v>2</v>
      </c>
      <c r="J583" s="137"/>
    </row>
    <row r="584" spans="1:10" x14ac:dyDescent="0.25">
      <c r="A584" s="131">
        <v>68</v>
      </c>
      <c r="B584" s="136" t="s">
        <v>319</v>
      </c>
      <c r="C584" s="132" t="s">
        <v>894</v>
      </c>
      <c r="D584" s="132">
        <v>2003</v>
      </c>
      <c r="E584" s="133">
        <v>0.42</v>
      </c>
      <c r="F584" s="133">
        <v>0.4</v>
      </c>
      <c r="G584" s="133">
        <f t="shared" si="19"/>
        <v>1.9999999999999962E-2</v>
      </c>
      <c r="H584" s="133">
        <f t="shared" si="20"/>
        <v>8.6389999999999993</v>
      </c>
      <c r="I584" s="133">
        <v>8.6389999999999993</v>
      </c>
      <c r="J584" s="137"/>
    </row>
    <row r="585" spans="1:10" x14ac:dyDescent="0.25">
      <c r="A585" s="131">
        <v>69</v>
      </c>
      <c r="B585" s="136" t="s">
        <v>320</v>
      </c>
      <c r="C585" s="132" t="s">
        <v>889</v>
      </c>
      <c r="D585" s="132">
        <v>2016</v>
      </c>
      <c r="E585" s="133">
        <v>9.5000000000000001E-2</v>
      </c>
      <c r="F585" s="133">
        <v>9.5000000000000001E-2</v>
      </c>
      <c r="G585" s="133"/>
      <c r="H585" s="133">
        <f t="shared" si="20"/>
        <v>1.5</v>
      </c>
      <c r="I585" s="133">
        <v>1.5</v>
      </c>
      <c r="J585" s="137"/>
    </row>
    <row r="586" spans="1:10" x14ac:dyDescent="0.25">
      <c r="A586" s="131">
        <v>70</v>
      </c>
      <c r="B586" s="136" t="s">
        <v>321</v>
      </c>
      <c r="C586" s="132" t="s">
        <v>894</v>
      </c>
      <c r="D586" s="132">
        <v>1996</v>
      </c>
      <c r="E586" s="133">
        <v>1.5</v>
      </c>
      <c r="F586" s="133"/>
      <c r="G586" s="133">
        <v>1.5</v>
      </c>
      <c r="H586" s="133">
        <f t="shared" si="20"/>
        <v>5</v>
      </c>
      <c r="I586" s="133">
        <v>5</v>
      </c>
      <c r="J586" s="137"/>
    </row>
    <row r="587" spans="1:10" x14ac:dyDescent="0.25">
      <c r="A587" s="131">
        <v>71</v>
      </c>
      <c r="B587" s="136" t="s">
        <v>322</v>
      </c>
      <c r="C587" s="132" t="s">
        <v>894</v>
      </c>
      <c r="D587" s="132">
        <v>2021</v>
      </c>
      <c r="E587" s="133">
        <v>0.9</v>
      </c>
      <c r="F587" s="133">
        <v>0.6</v>
      </c>
      <c r="G587" s="133">
        <f t="shared" ref="G587:G592" si="21">E587-F587</f>
        <v>0.30000000000000004</v>
      </c>
      <c r="H587" s="133">
        <f t="shared" si="20"/>
        <v>4</v>
      </c>
      <c r="I587" s="133">
        <v>4</v>
      </c>
      <c r="J587" s="137"/>
    </row>
    <row r="588" spans="1:10" x14ac:dyDescent="0.25">
      <c r="A588" s="131">
        <v>72</v>
      </c>
      <c r="B588" s="136" t="s">
        <v>35</v>
      </c>
      <c r="C588" s="132" t="s">
        <v>889</v>
      </c>
      <c r="D588" s="132">
        <v>2006</v>
      </c>
      <c r="E588" s="133">
        <v>0.2</v>
      </c>
      <c r="F588" s="133">
        <v>0.2</v>
      </c>
      <c r="G588" s="133">
        <f t="shared" si="21"/>
        <v>0</v>
      </c>
      <c r="H588" s="133">
        <f t="shared" si="20"/>
        <v>1.5</v>
      </c>
      <c r="I588" s="133">
        <v>1.5</v>
      </c>
      <c r="J588" s="137"/>
    </row>
    <row r="589" spans="1:10" x14ac:dyDescent="0.25">
      <c r="A589" s="131">
        <v>73</v>
      </c>
      <c r="B589" s="136" t="s">
        <v>323</v>
      </c>
      <c r="C589" s="132" t="s">
        <v>889</v>
      </c>
      <c r="D589" s="132">
        <v>2006</v>
      </c>
      <c r="E589" s="133">
        <v>0.7</v>
      </c>
      <c r="F589" s="133">
        <v>0.3</v>
      </c>
      <c r="G589" s="133">
        <f t="shared" si="21"/>
        <v>0.39999999999999997</v>
      </c>
      <c r="H589" s="133">
        <f t="shared" si="20"/>
        <v>5.2</v>
      </c>
      <c r="I589" s="133">
        <v>5.2</v>
      </c>
      <c r="J589" s="137"/>
    </row>
    <row r="590" spans="1:10" x14ac:dyDescent="0.25">
      <c r="A590" s="131">
        <v>74</v>
      </c>
      <c r="B590" s="136" t="s">
        <v>324</v>
      </c>
      <c r="C590" s="132" t="s">
        <v>889</v>
      </c>
      <c r="D590" s="132">
        <v>2006</v>
      </c>
      <c r="E590" s="133">
        <v>0.14000000000000001</v>
      </c>
      <c r="F590" s="133">
        <v>0.14000000000000001</v>
      </c>
      <c r="G590" s="133">
        <f t="shared" si="21"/>
        <v>0</v>
      </c>
      <c r="H590" s="133">
        <f t="shared" si="20"/>
        <v>1.5</v>
      </c>
      <c r="I590" s="133">
        <v>1.5</v>
      </c>
      <c r="J590" s="137"/>
    </row>
    <row r="591" spans="1:10" x14ac:dyDescent="0.25">
      <c r="A591" s="131">
        <v>75</v>
      </c>
      <c r="B591" s="136" t="s">
        <v>325</v>
      </c>
      <c r="C591" s="132" t="s">
        <v>889</v>
      </c>
      <c r="D591" s="132">
        <v>2007</v>
      </c>
      <c r="E591" s="133">
        <v>1.8</v>
      </c>
      <c r="F591" s="133">
        <v>1.6</v>
      </c>
      <c r="G591" s="133">
        <f t="shared" si="21"/>
        <v>0.19999999999999996</v>
      </c>
      <c r="H591" s="133">
        <f t="shared" si="20"/>
        <v>2.5</v>
      </c>
      <c r="I591" s="133">
        <v>2.5</v>
      </c>
      <c r="J591" s="137"/>
    </row>
    <row r="592" spans="1:10" x14ac:dyDescent="0.25">
      <c r="A592" s="131">
        <v>76</v>
      </c>
      <c r="B592" s="136" t="s">
        <v>43</v>
      </c>
      <c r="C592" s="132" t="s">
        <v>889</v>
      </c>
      <c r="D592" s="132">
        <v>2015</v>
      </c>
      <c r="E592" s="133">
        <v>0.76</v>
      </c>
      <c r="F592" s="133">
        <v>0.76</v>
      </c>
      <c r="G592" s="133">
        <f t="shared" si="21"/>
        <v>0</v>
      </c>
      <c r="H592" s="133">
        <f t="shared" si="20"/>
        <v>3.5</v>
      </c>
      <c r="I592" s="133">
        <v>3.5</v>
      </c>
      <c r="J592" s="137"/>
    </row>
    <row r="593" spans="1:10" x14ac:dyDescent="0.25">
      <c r="A593" s="131">
        <v>77</v>
      </c>
      <c r="B593" s="136" t="s">
        <v>326</v>
      </c>
      <c r="C593" s="132" t="s">
        <v>889</v>
      </c>
      <c r="D593" s="132">
        <v>1986</v>
      </c>
      <c r="E593" s="133">
        <v>0.6</v>
      </c>
      <c r="F593" s="133"/>
      <c r="G593" s="133">
        <v>0.6</v>
      </c>
      <c r="H593" s="133">
        <f t="shared" si="20"/>
        <v>5</v>
      </c>
      <c r="I593" s="133">
        <v>5</v>
      </c>
      <c r="J593" s="137"/>
    </row>
    <row r="594" spans="1:10" x14ac:dyDescent="0.25">
      <c r="A594" s="131">
        <v>78</v>
      </c>
      <c r="B594" s="136" t="s">
        <v>327</v>
      </c>
      <c r="C594" s="132" t="s">
        <v>889</v>
      </c>
      <c r="D594" s="132">
        <v>2016</v>
      </c>
      <c r="E594" s="133">
        <v>1.0900000000000001</v>
      </c>
      <c r="F594" s="133">
        <v>1.0900000000000001</v>
      </c>
      <c r="G594" s="133">
        <f t="shared" ref="G594" si="22">E594-F594</f>
        <v>0</v>
      </c>
      <c r="H594" s="133">
        <f t="shared" si="20"/>
        <v>2</v>
      </c>
      <c r="I594" s="133">
        <v>2</v>
      </c>
      <c r="J594" s="137"/>
    </row>
    <row r="595" spans="1:10" x14ac:dyDescent="0.25">
      <c r="A595" s="131">
        <v>79</v>
      </c>
      <c r="B595" s="136" t="s">
        <v>328</v>
      </c>
      <c r="C595" s="132" t="s">
        <v>931</v>
      </c>
      <c r="D595" s="132">
        <v>1984</v>
      </c>
      <c r="E595" s="133">
        <v>0.35</v>
      </c>
      <c r="F595" s="133"/>
      <c r="G595" s="133">
        <v>0.35</v>
      </c>
      <c r="H595" s="133">
        <f t="shared" si="20"/>
        <v>2.5</v>
      </c>
      <c r="I595" s="133">
        <v>2.5</v>
      </c>
      <c r="J595" s="137"/>
    </row>
    <row r="596" spans="1:10" x14ac:dyDescent="0.25">
      <c r="A596" s="131">
        <v>80</v>
      </c>
      <c r="B596" s="136" t="s">
        <v>329</v>
      </c>
      <c r="C596" s="132" t="s">
        <v>330</v>
      </c>
      <c r="D596" s="132">
        <v>2005</v>
      </c>
      <c r="E596" s="133">
        <v>0.6</v>
      </c>
      <c r="F596" s="133">
        <v>0.6</v>
      </c>
      <c r="G596" s="133">
        <f t="shared" ref="G596:G597" si="23">E596-F596</f>
        <v>0</v>
      </c>
      <c r="H596" s="133">
        <f t="shared" si="20"/>
        <v>4.91</v>
      </c>
      <c r="I596" s="133">
        <v>4.91</v>
      </c>
      <c r="J596" s="137"/>
    </row>
    <row r="597" spans="1:10" x14ac:dyDescent="0.25">
      <c r="A597" s="131">
        <v>81</v>
      </c>
      <c r="B597" s="136" t="s">
        <v>331</v>
      </c>
      <c r="C597" s="132" t="s">
        <v>932</v>
      </c>
      <c r="D597" s="132">
        <v>2013</v>
      </c>
      <c r="E597" s="133">
        <v>0.25</v>
      </c>
      <c r="F597" s="133">
        <v>0.25</v>
      </c>
      <c r="G597" s="133">
        <f t="shared" si="23"/>
        <v>0</v>
      </c>
      <c r="H597" s="133">
        <f t="shared" si="20"/>
        <v>5.4</v>
      </c>
      <c r="I597" s="133">
        <v>5.4</v>
      </c>
      <c r="J597" s="137"/>
    </row>
    <row r="598" spans="1:10" x14ac:dyDescent="0.25">
      <c r="A598" s="131">
        <v>82</v>
      </c>
      <c r="B598" s="136" t="s">
        <v>332</v>
      </c>
      <c r="C598" s="132" t="s">
        <v>333</v>
      </c>
      <c r="D598" s="132">
        <v>2021</v>
      </c>
      <c r="E598" s="133">
        <v>0.4</v>
      </c>
      <c r="F598" s="133">
        <v>0.4</v>
      </c>
      <c r="G598" s="133">
        <v>0</v>
      </c>
      <c r="H598" s="133">
        <f t="shared" si="20"/>
        <v>3.2</v>
      </c>
      <c r="I598" s="133">
        <v>3.2</v>
      </c>
      <c r="J598" s="137"/>
    </row>
    <row r="599" spans="1:10" x14ac:dyDescent="0.25">
      <c r="A599" s="131">
        <v>83</v>
      </c>
      <c r="B599" s="136" t="s">
        <v>334</v>
      </c>
      <c r="C599" s="132" t="s">
        <v>335</v>
      </c>
      <c r="D599" s="132">
        <v>2015</v>
      </c>
      <c r="E599" s="133">
        <v>0.19500000000000001</v>
      </c>
      <c r="F599" s="133">
        <v>0.19500000000000001</v>
      </c>
      <c r="G599" s="133">
        <f t="shared" ref="G599:G600" si="24">E599-F599</f>
        <v>0</v>
      </c>
      <c r="H599" s="133">
        <f t="shared" si="20"/>
        <v>2</v>
      </c>
      <c r="I599" s="133">
        <v>2</v>
      </c>
      <c r="J599" s="137"/>
    </row>
    <row r="600" spans="1:10" x14ac:dyDescent="0.25">
      <c r="A600" s="131">
        <v>84</v>
      </c>
      <c r="B600" s="136" t="s">
        <v>336</v>
      </c>
      <c r="C600" s="132" t="s">
        <v>894</v>
      </c>
      <c r="D600" s="132">
        <v>2014</v>
      </c>
      <c r="E600" s="133">
        <v>0.04</v>
      </c>
      <c r="F600" s="133"/>
      <c r="G600" s="133">
        <f t="shared" si="24"/>
        <v>0.04</v>
      </c>
      <c r="H600" s="133">
        <f t="shared" si="20"/>
        <v>2.2000000000000002</v>
      </c>
      <c r="I600" s="133">
        <v>2.2000000000000002</v>
      </c>
      <c r="J600" s="137"/>
    </row>
    <row r="601" spans="1:10" x14ac:dyDescent="0.25">
      <c r="A601" s="131">
        <v>85</v>
      </c>
      <c r="B601" s="136" t="s">
        <v>337</v>
      </c>
      <c r="C601" s="132" t="s">
        <v>894</v>
      </c>
      <c r="D601" s="132">
        <v>1993</v>
      </c>
      <c r="E601" s="133">
        <v>0.2</v>
      </c>
      <c r="F601" s="133" t="s">
        <v>63</v>
      </c>
      <c r="G601" s="133">
        <v>0.2</v>
      </c>
      <c r="H601" s="133">
        <f t="shared" si="20"/>
        <v>2</v>
      </c>
      <c r="I601" s="133">
        <v>2</v>
      </c>
      <c r="J601" s="137"/>
    </row>
    <row r="602" spans="1:10" x14ac:dyDescent="0.25">
      <c r="A602" s="131">
        <v>86</v>
      </c>
      <c r="B602" s="136" t="s">
        <v>338</v>
      </c>
      <c r="C602" s="132" t="s">
        <v>894</v>
      </c>
      <c r="D602" s="132">
        <v>2014</v>
      </c>
      <c r="E602" s="133">
        <v>0.51200000000000001</v>
      </c>
      <c r="F602" s="133">
        <v>0.51200000000000001</v>
      </c>
      <c r="G602" s="133">
        <f t="shared" ref="G602:G603" si="25">E602-F602</f>
        <v>0</v>
      </c>
      <c r="H602" s="133">
        <f t="shared" si="20"/>
        <v>4.5</v>
      </c>
      <c r="I602" s="133">
        <v>4.5</v>
      </c>
      <c r="J602" s="137"/>
    </row>
    <row r="603" spans="1:10" x14ac:dyDescent="0.25">
      <c r="A603" s="131">
        <v>87</v>
      </c>
      <c r="B603" s="136" t="s">
        <v>339</v>
      </c>
      <c r="C603" s="132" t="s">
        <v>894</v>
      </c>
      <c r="D603" s="132">
        <v>2015</v>
      </c>
      <c r="E603" s="133">
        <v>0.28000000000000003</v>
      </c>
      <c r="F603" s="133">
        <v>0.16</v>
      </c>
      <c r="G603" s="133">
        <f t="shared" si="25"/>
        <v>0.12000000000000002</v>
      </c>
      <c r="H603" s="133">
        <f t="shared" si="20"/>
        <v>2</v>
      </c>
      <c r="I603" s="133">
        <v>2</v>
      </c>
      <c r="J603" s="137"/>
    </row>
    <row r="604" spans="1:10" x14ac:dyDescent="0.25">
      <c r="A604" s="139"/>
      <c r="B604" s="127" t="s">
        <v>895</v>
      </c>
      <c r="C604" s="129"/>
      <c r="D604" s="129"/>
      <c r="E604" s="130"/>
      <c r="F604" s="130"/>
      <c r="G604" s="130"/>
      <c r="H604" s="130"/>
      <c r="I604" s="130"/>
      <c r="J604" s="130"/>
    </row>
    <row r="605" spans="1:10" x14ac:dyDescent="0.25">
      <c r="A605" s="132"/>
      <c r="B605" s="127" t="s">
        <v>22</v>
      </c>
      <c r="C605" s="128">
        <v>40</v>
      </c>
      <c r="D605" s="132"/>
      <c r="E605" s="133"/>
      <c r="F605" s="133"/>
      <c r="G605" s="133"/>
      <c r="H605" s="133"/>
      <c r="I605" s="133"/>
      <c r="J605" s="133"/>
    </row>
    <row r="606" spans="1:10" x14ac:dyDescent="0.25">
      <c r="A606" s="131">
        <v>88</v>
      </c>
      <c r="B606" s="136" t="s">
        <v>933</v>
      </c>
      <c r="C606" s="132" t="s">
        <v>896</v>
      </c>
      <c r="D606" s="132"/>
      <c r="E606" s="133">
        <v>1</v>
      </c>
      <c r="F606" s="133">
        <v>0.8</v>
      </c>
      <c r="G606" s="133">
        <f>E606-F606</f>
        <v>0.19999999999999996</v>
      </c>
      <c r="H606" s="133">
        <v>3.5470000000000002</v>
      </c>
      <c r="I606" s="133">
        <v>3.5470000000000002</v>
      </c>
      <c r="J606" s="137"/>
    </row>
    <row r="607" spans="1:10" x14ac:dyDescent="0.25">
      <c r="A607" s="131">
        <v>89</v>
      </c>
      <c r="B607" s="136" t="s">
        <v>601</v>
      </c>
      <c r="C607" s="132" t="s">
        <v>896</v>
      </c>
      <c r="D607" s="132"/>
      <c r="E607" s="133">
        <v>0.15</v>
      </c>
      <c r="F607" s="133"/>
      <c r="G607" s="133">
        <f>E607-F607</f>
        <v>0.15</v>
      </c>
      <c r="H607" s="133">
        <v>1.321</v>
      </c>
      <c r="I607" s="133">
        <v>1.321</v>
      </c>
      <c r="J607" s="137"/>
    </row>
    <row r="608" spans="1:10" x14ac:dyDescent="0.25">
      <c r="A608" s="131">
        <v>90</v>
      </c>
      <c r="B608" s="140" t="s">
        <v>602</v>
      </c>
      <c r="C608" s="132" t="s">
        <v>896</v>
      </c>
      <c r="D608" s="132"/>
      <c r="E608" s="133">
        <v>0.1</v>
      </c>
      <c r="F608" s="133"/>
      <c r="G608" s="133">
        <f t="shared" ref="G608:G642" si="26">E608-F608</f>
        <v>0.1</v>
      </c>
      <c r="H608" s="133">
        <v>2.3719999999999999</v>
      </c>
      <c r="I608" s="133">
        <v>2.3719999999999999</v>
      </c>
      <c r="J608" s="137"/>
    </row>
    <row r="609" spans="1:10" x14ac:dyDescent="0.25">
      <c r="A609" s="131">
        <v>91</v>
      </c>
      <c r="B609" s="136" t="s">
        <v>603</v>
      </c>
      <c r="C609" s="132" t="s">
        <v>896</v>
      </c>
      <c r="D609" s="132"/>
      <c r="E609" s="133">
        <v>0.2</v>
      </c>
      <c r="F609" s="133">
        <v>0.1</v>
      </c>
      <c r="G609" s="133">
        <f t="shared" si="26"/>
        <v>0.1</v>
      </c>
      <c r="H609" s="133">
        <v>1.3819999999999999</v>
      </c>
      <c r="I609" s="133">
        <v>1.3819999999999999</v>
      </c>
      <c r="J609" s="137"/>
    </row>
    <row r="610" spans="1:10" x14ac:dyDescent="0.25">
      <c r="A610" s="131">
        <v>92</v>
      </c>
      <c r="B610" s="140" t="s">
        <v>604</v>
      </c>
      <c r="C610" s="132" t="s">
        <v>896</v>
      </c>
      <c r="D610" s="132"/>
      <c r="E610" s="133">
        <v>0.1</v>
      </c>
      <c r="F610" s="133"/>
      <c r="G610" s="133">
        <f t="shared" si="26"/>
        <v>0.1</v>
      </c>
      <c r="H610" s="133">
        <v>1.3520000000000001</v>
      </c>
      <c r="I610" s="133">
        <v>1.3520000000000001</v>
      </c>
      <c r="J610" s="137"/>
    </row>
    <row r="611" spans="1:10" x14ac:dyDescent="0.25">
      <c r="A611" s="131">
        <v>93</v>
      </c>
      <c r="B611" s="140" t="s">
        <v>605</v>
      </c>
      <c r="C611" s="132" t="s">
        <v>896</v>
      </c>
      <c r="D611" s="132"/>
      <c r="E611" s="133">
        <v>0.1</v>
      </c>
      <c r="F611" s="133">
        <v>0.1</v>
      </c>
      <c r="G611" s="133">
        <f t="shared" si="26"/>
        <v>0</v>
      </c>
      <c r="H611" s="133">
        <v>1.4870000000000001</v>
      </c>
      <c r="I611" s="133">
        <v>1.4870000000000001</v>
      </c>
      <c r="J611" s="137"/>
    </row>
    <row r="612" spans="1:10" x14ac:dyDescent="0.25">
      <c r="A612" s="131">
        <v>94</v>
      </c>
      <c r="B612" s="140" t="s">
        <v>606</v>
      </c>
      <c r="C612" s="132" t="s">
        <v>896</v>
      </c>
      <c r="D612" s="132"/>
      <c r="E612" s="133">
        <v>2.2999999999999998</v>
      </c>
      <c r="F612" s="133">
        <v>0.2</v>
      </c>
      <c r="G612" s="133">
        <f t="shared" si="26"/>
        <v>2.0999999999999996</v>
      </c>
      <c r="H612" s="133">
        <v>5.0469999999999997</v>
      </c>
      <c r="I612" s="133">
        <v>5.0469999999999997</v>
      </c>
      <c r="J612" s="137"/>
    </row>
    <row r="613" spans="1:10" x14ac:dyDescent="0.25">
      <c r="A613" s="131">
        <v>95</v>
      </c>
      <c r="B613" s="140" t="s">
        <v>607</v>
      </c>
      <c r="C613" s="132" t="s">
        <v>896</v>
      </c>
      <c r="D613" s="132"/>
      <c r="E613" s="133">
        <v>1</v>
      </c>
      <c r="F613" s="133">
        <v>0.8</v>
      </c>
      <c r="G613" s="133">
        <f t="shared" si="26"/>
        <v>0.19999999999999996</v>
      </c>
      <c r="H613" s="133">
        <v>3.3359999999999999</v>
      </c>
      <c r="I613" s="133">
        <v>3.48</v>
      </c>
      <c r="J613" s="137"/>
    </row>
    <row r="614" spans="1:10" x14ac:dyDescent="0.25">
      <c r="A614" s="131">
        <v>96</v>
      </c>
      <c r="B614" s="140" t="s">
        <v>608</v>
      </c>
      <c r="C614" s="132" t="s">
        <v>896</v>
      </c>
      <c r="D614" s="132"/>
      <c r="E614" s="133">
        <v>0.5</v>
      </c>
      <c r="F614" s="133">
        <v>0.2</v>
      </c>
      <c r="G614" s="133">
        <f t="shared" si="26"/>
        <v>0.3</v>
      </c>
      <c r="H614" s="133">
        <v>1.6</v>
      </c>
      <c r="I614" s="133">
        <v>1.6</v>
      </c>
      <c r="J614" s="137"/>
    </row>
    <row r="615" spans="1:10" x14ac:dyDescent="0.25">
      <c r="A615" s="131">
        <v>97</v>
      </c>
      <c r="B615" s="136" t="s">
        <v>609</v>
      </c>
      <c r="C615" s="132" t="s">
        <v>896</v>
      </c>
      <c r="D615" s="132"/>
      <c r="E615" s="133">
        <v>2</v>
      </c>
      <c r="F615" s="133">
        <v>0.8</v>
      </c>
      <c r="G615" s="133">
        <f t="shared" si="26"/>
        <v>1.2</v>
      </c>
      <c r="H615" s="133">
        <v>3.3359999999999999</v>
      </c>
      <c r="I615" s="133">
        <v>3.3359999999999999</v>
      </c>
      <c r="J615" s="137"/>
    </row>
    <row r="616" spans="1:10" x14ac:dyDescent="0.25">
      <c r="A616" s="131">
        <v>98</v>
      </c>
      <c r="B616" s="140" t="s">
        <v>610</v>
      </c>
      <c r="C616" s="132" t="s">
        <v>611</v>
      </c>
      <c r="D616" s="132"/>
      <c r="E616" s="133">
        <v>0.8</v>
      </c>
      <c r="F616" s="133">
        <v>0.8</v>
      </c>
      <c r="G616" s="133">
        <f t="shared" si="26"/>
        <v>0</v>
      </c>
      <c r="H616" s="133">
        <v>0.61499999999999999</v>
      </c>
      <c r="I616" s="133">
        <v>0.61499999999999999</v>
      </c>
      <c r="J616" s="137"/>
    </row>
    <row r="617" spans="1:10" x14ac:dyDescent="0.25">
      <c r="A617" s="131">
        <v>99</v>
      </c>
      <c r="B617" s="140" t="s">
        <v>612</v>
      </c>
      <c r="C617" s="132" t="s">
        <v>611</v>
      </c>
      <c r="D617" s="132"/>
      <c r="E617" s="133">
        <v>0.3</v>
      </c>
      <c r="F617" s="133">
        <v>0.3</v>
      </c>
      <c r="G617" s="133">
        <f t="shared" si="26"/>
        <v>0</v>
      </c>
      <c r="H617" s="133">
        <v>0.61499999999999999</v>
      </c>
      <c r="I617" s="133">
        <v>0.61499999999999999</v>
      </c>
      <c r="J617" s="137"/>
    </row>
    <row r="618" spans="1:10" x14ac:dyDescent="0.25">
      <c r="A618" s="131">
        <v>100</v>
      </c>
      <c r="B618" s="140" t="s">
        <v>613</v>
      </c>
      <c r="C618" s="132" t="s">
        <v>611</v>
      </c>
      <c r="D618" s="132"/>
      <c r="E618" s="133">
        <v>0.2</v>
      </c>
      <c r="F618" s="133">
        <v>0.2</v>
      </c>
      <c r="G618" s="133">
        <f t="shared" si="26"/>
        <v>0</v>
      </c>
      <c r="H618" s="133">
        <v>1.23</v>
      </c>
      <c r="I618" s="133">
        <v>1.23</v>
      </c>
      <c r="J618" s="137"/>
    </row>
    <row r="619" spans="1:10" x14ac:dyDescent="0.25">
      <c r="A619" s="131">
        <v>101</v>
      </c>
      <c r="B619" s="136" t="s">
        <v>614</v>
      </c>
      <c r="C619" s="132" t="s">
        <v>611</v>
      </c>
      <c r="D619" s="132"/>
      <c r="E619" s="133">
        <v>0.1</v>
      </c>
      <c r="F619" s="133">
        <v>0.1</v>
      </c>
      <c r="G619" s="133">
        <f t="shared" si="26"/>
        <v>0</v>
      </c>
      <c r="H619" s="133">
        <v>1.23</v>
      </c>
      <c r="I619" s="133">
        <v>1.23</v>
      </c>
      <c r="J619" s="137"/>
    </row>
    <row r="620" spans="1:10" x14ac:dyDescent="0.25">
      <c r="A620" s="131">
        <v>102</v>
      </c>
      <c r="B620" s="136" t="s">
        <v>615</v>
      </c>
      <c r="C620" s="132" t="s">
        <v>611</v>
      </c>
      <c r="D620" s="132"/>
      <c r="E620" s="133">
        <v>0.1</v>
      </c>
      <c r="F620" s="133">
        <v>0.1</v>
      </c>
      <c r="G620" s="133">
        <f t="shared" si="26"/>
        <v>0</v>
      </c>
      <c r="H620" s="133">
        <v>2.343</v>
      </c>
      <c r="I620" s="133">
        <v>2.343</v>
      </c>
      <c r="J620" s="137"/>
    </row>
    <row r="621" spans="1:10" x14ac:dyDescent="0.25">
      <c r="A621" s="131">
        <v>103</v>
      </c>
      <c r="B621" s="136" t="s">
        <v>616</v>
      </c>
      <c r="C621" s="132" t="s">
        <v>611</v>
      </c>
      <c r="D621" s="132"/>
      <c r="E621" s="133">
        <v>1</v>
      </c>
      <c r="F621" s="133">
        <v>0.3</v>
      </c>
      <c r="G621" s="133">
        <f t="shared" si="26"/>
        <v>0.7</v>
      </c>
      <c r="H621" s="133">
        <v>3.7690000000000001</v>
      </c>
      <c r="I621" s="133">
        <v>3.7690000000000001</v>
      </c>
      <c r="J621" s="137"/>
    </row>
    <row r="622" spans="1:10" x14ac:dyDescent="0.25">
      <c r="A622" s="131">
        <v>104</v>
      </c>
      <c r="B622" s="136" t="s">
        <v>617</v>
      </c>
      <c r="C622" s="132" t="s">
        <v>611</v>
      </c>
      <c r="D622" s="132"/>
      <c r="E622" s="133">
        <v>1</v>
      </c>
      <c r="F622" s="133">
        <v>0.4</v>
      </c>
      <c r="G622" s="133">
        <f t="shared" si="26"/>
        <v>0.6</v>
      </c>
      <c r="H622" s="133">
        <v>5.0999999999999996</v>
      </c>
      <c r="I622" s="133">
        <v>5.0999999999999996</v>
      </c>
      <c r="J622" s="137"/>
    </row>
    <row r="623" spans="1:10" x14ac:dyDescent="0.25">
      <c r="A623" s="131">
        <v>105</v>
      </c>
      <c r="B623" s="136" t="s">
        <v>620</v>
      </c>
      <c r="C623" s="132" t="s">
        <v>619</v>
      </c>
      <c r="D623" s="132"/>
      <c r="E623" s="133">
        <v>0.8</v>
      </c>
      <c r="F623" s="133">
        <v>0.3</v>
      </c>
      <c r="G623" s="133">
        <f t="shared" si="26"/>
        <v>0.5</v>
      </c>
      <c r="H623" s="133">
        <v>3.0859999999999999</v>
      </c>
      <c r="I623" s="133">
        <v>3.0859999999999999</v>
      </c>
      <c r="J623" s="137"/>
    </row>
    <row r="624" spans="1:10" x14ac:dyDescent="0.25">
      <c r="A624" s="131">
        <v>106</v>
      </c>
      <c r="B624" s="136" t="s">
        <v>621</v>
      </c>
      <c r="C624" s="132" t="s">
        <v>650</v>
      </c>
      <c r="D624" s="132"/>
      <c r="E624" s="133">
        <v>1.7</v>
      </c>
      <c r="F624" s="133">
        <v>1.7</v>
      </c>
      <c r="G624" s="133">
        <f t="shared" si="26"/>
        <v>0</v>
      </c>
      <c r="H624" s="133">
        <v>3.9089999999999998</v>
      </c>
      <c r="I624" s="133">
        <v>3.9089999999999998</v>
      </c>
      <c r="J624" s="137"/>
    </row>
    <row r="625" spans="1:10" x14ac:dyDescent="0.25">
      <c r="A625" s="131">
        <v>107</v>
      </c>
      <c r="B625" s="136" t="s">
        <v>897</v>
      </c>
      <c r="C625" s="132" t="s">
        <v>650</v>
      </c>
      <c r="D625" s="132"/>
      <c r="E625" s="133">
        <v>0.2</v>
      </c>
      <c r="F625" s="133">
        <v>0.2</v>
      </c>
      <c r="G625" s="133">
        <f t="shared" si="26"/>
        <v>0</v>
      </c>
      <c r="H625" s="133">
        <v>1.8919999999999999</v>
      </c>
      <c r="I625" s="133">
        <v>1.8919999999999999</v>
      </c>
      <c r="J625" s="137"/>
    </row>
    <row r="626" spans="1:10" x14ac:dyDescent="0.25">
      <c r="A626" s="131">
        <v>108</v>
      </c>
      <c r="B626" s="136" t="s">
        <v>622</v>
      </c>
      <c r="C626" s="132" t="s">
        <v>650</v>
      </c>
      <c r="D626" s="132"/>
      <c r="E626" s="133">
        <v>1.2</v>
      </c>
      <c r="F626" s="133">
        <v>0.5</v>
      </c>
      <c r="G626" s="133">
        <f t="shared" si="26"/>
        <v>0.7</v>
      </c>
      <c r="H626" s="133">
        <v>2.2090000000000001</v>
      </c>
      <c r="I626" s="133">
        <v>2.2090000000000001</v>
      </c>
      <c r="J626" s="137"/>
    </row>
    <row r="627" spans="1:10" x14ac:dyDescent="0.25">
      <c r="A627" s="131">
        <v>109</v>
      </c>
      <c r="B627" s="136" t="s">
        <v>623</v>
      </c>
      <c r="C627" s="132" t="s">
        <v>650</v>
      </c>
      <c r="D627" s="132"/>
      <c r="E627" s="133">
        <v>0.3</v>
      </c>
      <c r="F627" s="133">
        <v>0.1</v>
      </c>
      <c r="G627" s="133">
        <f t="shared" si="26"/>
        <v>0.19999999999999998</v>
      </c>
      <c r="H627" s="133">
        <v>1.8919999999999999</v>
      </c>
      <c r="I627" s="133">
        <v>1.8919999999999999</v>
      </c>
      <c r="J627" s="137"/>
    </row>
    <row r="628" spans="1:10" x14ac:dyDescent="0.25">
      <c r="A628" s="131">
        <v>110</v>
      </c>
      <c r="B628" s="136" t="s">
        <v>624</v>
      </c>
      <c r="C628" s="132" t="s">
        <v>650</v>
      </c>
      <c r="D628" s="132"/>
      <c r="E628" s="133">
        <v>0.2</v>
      </c>
      <c r="F628" s="133">
        <v>0.1</v>
      </c>
      <c r="G628" s="133">
        <f t="shared" si="26"/>
        <v>0.1</v>
      </c>
      <c r="H628" s="133">
        <v>2.6040000000000001</v>
      </c>
      <c r="I628" s="133">
        <v>2.6040000000000001</v>
      </c>
      <c r="J628" s="137"/>
    </row>
    <row r="629" spans="1:10" x14ac:dyDescent="0.25">
      <c r="A629" s="131">
        <v>111</v>
      </c>
      <c r="B629" s="136" t="s">
        <v>625</v>
      </c>
      <c r="C629" s="132" t="s">
        <v>631</v>
      </c>
      <c r="D629" s="132"/>
      <c r="E629" s="133">
        <v>1.6</v>
      </c>
      <c r="F629" s="133">
        <v>1.6</v>
      </c>
      <c r="G629" s="133">
        <f t="shared" si="26"/>
        <v>0</v>
      </c>
      <c r="H629" s="133">
        <v>3.8479999999999999</v>
      </c>
      <c r="I629" s="133">
        <v>3.48</v>
      </c>
      <c r="J629" s="137"/>
    </row>
    <row r="630" spans="1:10" x14ac:dyDescent="0.25">
      <c r="A630" s="131">
        <v>112</v>
      </c>
      <c r="B630" s="136" t="s">
        <v>626</v>
      </c>
      <c r="C630" s="132" t="s">
        <v>631</v>
      </c>
      <c r="D630" s="132"/>
      <c r="E630" s="133">
        <v>0.5</v>
      </c>
      <c r="F630" s="133">
        <v>0.5</v>
      </c>
      <c r="G630" s="133">
        <f t="shared" si="26"/>
        <v>0</v>
      </c>
      <c r="H630" s="133">
        <v>1.7070000000000001</v>
      </c>
      <c r="I630" s="133">
        <v>1.7070000000000001</v>
      </c>
      <c r="J630" s="137"/>
    </row>
    <row r="631" spans="1:10" x14ac:dyDescent="0.25">
      <c r="A631" s="131">
        <v>113</v>
      </c>
      <c r="B631" s="136" t="s">
        <v>627</v>
      </c>
      <c r="C631" s="132" t="s">
        <v>631</v>
      </c>
      <c r="D631" s="132"/>
      <c r="E631" s="133">
        <v>0.2</v>
      </c>
      <c r="F631" s="133">
        <v>0.2</v>
      </c>
      <c r="G631" s="133">
        <f t="shared" si="26"/>
        <v>0</v>
      </c>
      <c r="H631" s="133">
        <v>1.6879999999999999</v>
      </c>
      <c r="I631" s="133">
        <v>1.6879999999999999</v>
      </c>
      <c r="J631" s="137"/>
    </row>
    <row r="632" spans="1:10" x14ac:dyDescent="0.25">
      <c r="A632" s="131">
        <v>114</v>
      </c>
      <c r="B632" s="136" t="s">
        <v>628</v>
      </c>
      <c r="C632" s="132" t="s">
        <v>631</v>
      </c>
      <c r="D632" s="132"/>
      <c r="E632" s="133">
        <v>0.3</v>
      </c>
      <c r="F632" s="133">
        <v>0.3</v>
      </c>
      <c r="G632" s="133">
        <f t="shared" si="26"/>
        <v>0</v>
      </c>
      <c r="H632" s="133">
        <v>1.9830000000000001</v>
      </c>
      <c r="I632" s="133">
        <v>1.9830000000000001</v>
      </c>
      <c r="J632" s="137"/>
    </row>
    <row r="633" spans="1:10" x14ac:dyDescent="0.25">
      <c r="A633" s="131">
        <v>115</v>
      </c>
      <c r="B633" s="136" t="s">
        <v>618</v>
      </c>
      <c r="C633" s="132" t="s">
        <v>650</v>
      </c>
      <c r="D633" s="132"/>
      <c r="E633" s="133">
        <v>1</v>
      </c>
      <c r="F633" s="133"/>
      <c r="G633" s="133">
        <f t="shared" si="26"/>
        <v>1</v>
      </c>
      <c r="H633" s="133">
        <v>4.1470000000000002</v>
      </c>
      <c r="I633" s="133">
        <v>4.1470000000000002</v>
      </c>
      <c r="J633" s="137"/>
    </row>
    <row r="634" spans="1:10" x14ac:dyDescent="0.25">
      <c r="A634" s="131">
        <v>116</v>
      </c>
      <c r="B634" s="136" t="s">
        <v>629</v>
      </c>
      <c r="C634" s="132" t="s">
        <v>650</v>
      </c>
      <c r="D634" s="132"/>
      <c r="E634" s="133">
        <v>2</v>
      </c>
      <c r="F634" s="133">
        <v>0.9</v>
      </c>
      <c r="G634" s="133">
        <f t="shared" si="26"/>
        <v>1.1000000000000001</v>
      </c>
      <c r="H634" s="133">
        <v>1.64</v>
      </c>
      <c r="I634" s="133">
        <v>1.64</v>
      </c>
      <c r="J634" s="137"/>
    </row>
    <row r="635" spans="1:10" x14ac:dyDescent="0.25">
      <c r="A635" s="131">
        <v>117</v>
      </c>
      <c r="B635" s="136" t="s">
        <v>898</v>
      </c>
      <c r="C635" s="132" t="s">
        <v>650</v>
      </c>
      <c r="D635" s="132"/>
      <c r="E635" s="133">
        <v>0.3</v>
      </c>
      <c r="F635" s="133">
        <v>0.3</v>
      </c>
      <c r="G635" s="133">
        <f t="shared" si="26"/>
        <v>0</v>
      </c>
      <c r="H635" s="133">
        <v>2.6040000000000001</v>
      </c>
      <c r="I635" s="133">
        <v>2.6040000000000001</v>
      </c>
      <c r="J635" s="137"/>
    </row>
    <row r="636" spans="1:10" x14ac:dyDescent="0.25">
      <c r="A636" s="131">
        <v>118</v>
      </c>
      <c r="B636" s="136" t="s">
        <v>630</v>
      </c>
      <c r="C636" s="132" t="s">
        <v>631</v>
      </c>
      <c r="D636" s="132"/>
      <c r="E636" s="133">
        <v>0.5</v>
      </c>
      <c r="F636" s="133">
        <v>0.5</v>
      </c>
      <c r="G636" s="133">
        <f t="shared" si="26"/>
        <v>0</v>
      </c>
      <c r="H636" s="133">
        <v>0.96499999999999997</v>
      </c>
      <c r="I636" s="133">
        <v>0.96499999999999997</v>
      </c>
      <c r="J636" s="137"/>
    </row>
    <row r="637" spans="1:10" x14ac:dyDescent="0.25">
      <c r="A637" s="131">
        <v>119</v>
      </c>
      <c r="B637" s="136" t="s">
        <v>632</v>
      </c>
      <c r="C637" s="132" t="s">
        <v>631</v>
      </c>
      <c r="D637" s="132"/>
      <c r="E637" s="133">
        <v>0.6</v>
      </c>
      <c r="F637" s="133">
        <v>0.6</v>
      </c>
      <c r="G637" s="133">
        <f t="shared" si="26"/>
        <v>0</v>
      </c>
      <c r="H637" s="133">
        <v>0.96499999999999997</v>
      </c>
      <c r="I637" s="133">
        <v>0.96499999999999997</v>
      </c>
      <c r="J637" s="137"/>
    </row>
    <row r="638" spans="1:10" x14ac:dyDescent="0.25">
      <c r="A638" s="131">
        <v>120</v>
      </c>
      <c r="B638" s="136" t="s">
        <v>899</v>
      </c>
      <c r="C638" s="132" t="s">
        <v>631</v>
      </c>
      <c r="D638" s="132"/>
      <c r="E638" s="133">
        <v>1.8</v>
      </c>
      <c r="F638" s="133">
        <v>0.9</v>
      </c>
      <c r="G638" s="133">
        <f t="shared" si="26"/>
        <v>0.9</v>
      </c>
      <c r="H638" s="133">
        <v>2.919</v>
      </c>
      <c r="I638" s="133">
        <v>2.919</v>
      </c>
      <c r="J638" s="137"/>
    </row>
    <row r="639" spans="1:10" x14ac:dyDescent="0.25">
      <c r="A639" s="131">
        <v>121</v>
      </c>
      <c r="B639" s="136" t="s">
        <v>900</v>
      </c>
      <c r="C639" s="132" t="s">
        <v>631</v>
      </c>
      <c r="D639" s="132"/>
      <c r="E639" s="133">
        <v>1.7</v>
      </c>
      <c r="F639" s="133">
        <v>0.2</v>
      </c>
      <c r="G639" s="133">
        <f t="shared" si="26"/>
        <v>1.5</v>
      </c>
      <c r="H639" s="133">
        <v>1.2809999999999999</v>
      </c>
      <c r="I639" s="133">
        <v>1.2809999999999999</v>
      </c>
      <c r="J639" s="137"/>
    </row>
    <row r="640" spans="1:10" x14ac:dyDescent="0.25">
      <c r="A640" s="131">
        <v>122</v>
      </c>
      <c r="B640" s="136" t="s">
        <v>633</v>
      </c>
      <c r="C640" s="132" t="s">
        <v>631</v>
      </c>
      <c r="D640" s="132"/>
      <c r="E640" s="133">
        <v>1</v>
      </c>
      <c r="F640" s="133">
        <v>0.2</v>
      </c>
      <c r="G640" s="133">
        <f t="shared" si="26"/>
        <v>0.8</v>
      </c>
      <c r="H640" s="133">
        <v>1.4670000000000001</v>
      </c>
      <c r="I640" s="133">
        <v>1.4670000000000001</v>
      </c>
      <c r="J640" s="137"/>
    </row>
    <row r="641" spans="1:10" x14ac:dyDescent="0.25">
      <c r="A641" s="131">
        <v>123</v>
      </c>
      <c r="B641" s="136" t="s">
        <v>634</v>
      </c>
      <c r="C641" s="132" t="s">
        <v>631</v>
      </c>
      <c r="D641" s="132"/>
      <c r="E641" s="133">
        <v>0.4</v>
      </c>
      <c r="F641" s="133">
        <v>0.3</v>
      </c>
      <c r="G641" s="133">
        <f t="shared" si="26"/>
        <v>0.10000000000000003</v>
      </c>
      <c r="H641" s="133">
        <v>1.226</v>
      </c>
      <c r="I641" s="133">
        <v>1.266</v>
      </c>
      <c r="J641" s="137"/>
    </row>
    <row r="642" spans="1:10" x14ac:dyDescent="0.25">
      <c r="A642" s="131">
        <v>124</v>
      </c>
      <c r="B642" s="136" t="s">
        <v>635</v>
      </c>
      <c r="C642" s="132" t="s">
        <v>631</v>
      </c>
      <c r="D642" s="132"/>
      <c r="E642" s="133">
        <v>1</v>
      </c>
      <c r="F642" s="133">
        <v>0.9</v>
      </c>
      <c r="G642" s="133">
        <f t="shared" si="26"/>
        <v>9.9999999999999978E-2</v>
      </c>
      <c r="H642" s="133">
        <v>0.876</v>
      </c>
      <c r="I642" s="133">
        <v>0.876</v>
      </c>
      <c r="J642" s="137"/>
    </row>
    <row r="643" spans="1:10" x14ac:dyDescent="0.25">
      <c r="A643" s="131">
        <v>125</v>
      </c>
      <c r="B643" s="136" t="s">
        <v>901</v>
      </c>
      <c r="C643" s="132" t="s">
        <v>619</v>
      </c>
      <c r="D643" s="141">
        <v>2022</v>
      </c>
      <c r="E643" s="133"/>
      <c r="F643" s="133"/>
      <c r="G643" s="133"/>
      <c r="H643" s="133">
        <v>0.17199999999999999</v>
      </c>
      <c r="I643" s="133">
        <v>0.17199999999999999</v>
      </c>
      <c r="J643" s="137"/>
    </row>
    <row r="644" spans="1:10" x14ac:dyDescent="0.25">
      <c r="A644" s="131">
        <v>126</v>
      </c>
      <c r="B644" s="136" t="s">
        <v>902</v>
      </c>
      <c r="C644" s="132" t="s">
        <v>619</v>
      </c>
      <c r="D644" s="141">
        <v>2022</v>
      </c>
      <c r="E644" s="133"/>
      <c r="F644" s="133"/>
      <c r="G644" s="133"/>
      <c r="H644" s="133">
        <v>1.18</v>
      </c>
      <c r="I644" s="133">
        <v>0.18</v>
      </c>
      <c r="J644" s="137"/>
    </row>
    <row r="645" spans="1:10" x14ac:dyDescent="0.25">
      <c r="A645" s="131">
        <v>127</v>
      </c>
      <c r="B645" s="136" t="s">
        <v>636</v>
      </c>
      <c r="C645" s="132" t="s">
        <v>631</v>
      </c>
      <c r="D645" s="141"/>
      <c r="E645" s="133">
        <v>0.6</v>
      </c>
      <c r="F645" s="133">
        <v>0.1</v>
      </c>
      <c r="G645" s="133">
        <f>E645-F645</f>
        <v>0.5</v>
      </c>
      <c r="H645" s="133">
        <v>1.2</v>
      </c>
      <c r="I645" s="133">
        <v>1.2</v>
      </c>
      <c r="J645" s="137"/>
    </row>
    <row r="646" spans="1:10" x14ac:dyDescent="0.25">
      <c r="A646" s="131"/>
      <c r="B646" s="127" t="s">
        <v>24</v>
      </c>
      <c r="C646" s="128">
        <v>1</v>
      </c>
      <c r="D646" s="141"/>
      <c r="E646" s="133"/>
      <c r="F646" s="133"/>
      <c r="G646" s="133"/>
      <c r="H646" s="130"/>
      <c r="I646" s="130"/>
      <c r="J646" s="130"/>
    </row>
    <row r="647" spans="1:10" x14ac:dyDescent="0.25">
      <c r="A647" s="131">
        <v>128</v>
      </c>
      <c r="B647" s="136" t="s">
        <v>233</v>
      </c>
      <c r="C647" s="132" t="s">
        <v>611</v>
      </c>
      <c r="D647" s="132">
        <v>2021</v>
      </c>
      <c r="E647" s="133">
        <v>0.3</v>
      </c>
      <c r="F647" s="133">
        <v>0.2</v>
      </c>
      <c r="G647" s="133">
        <v>0.1</v>
      </c>
      <c r="H647" s="133"/>
      <c r="I647" s="133"/>
      <c r="J647" s="133"/>
    </row>
    <row r="648" spans="1:10" ht="18" customHeight="1" x14ac:dyDescent="0.25">
      <c r="A648" s="96"/>
      <c r="B648" s="96" t="s">
        <v>48</v>
      </c>
      <c r="C648" s="183">
        <f>C8+C43+C194+C288+C331+C459</f>
        <v>577</v>
      </c>
      <c r="D648" s="96"/>
      <c r="E648" s="168">
        <f>SUM(E8:E647)</f>
        <v>312.43999999999988</v>
      </c>
      <c r="F648" s="168">
        <f t="shared" ref="F648:I648" si="27">SUM(F8:F647)</f>
        <v>147.47900000000001</v>
      </c>
      <c r="G648" s="168">
        <f t="shared" si="27"/>
        <v>152.3899999999999</v>
      </c>
      <c r="H648" s="185">
        <f t="shared" si="27"/>
        <v>1680.3510000000003</v>
      </c>
      <c r="I648" s="185">
        <f t="shared" si="27"/>
        <v>1667.229000000001</v>
      </c>
      <c r="J648" s="168"/>
    </row>
    <row r="650" spans="1:10" hidden="1" x14ac:dyDescent="0.25">
      <c r="B650" s="169" t="s">
        <v>925</v>
      </c>
      <c r="C650" s="170" t="e">
        <f>C651+C652+C653+C654</f>
        <v>#REF!</v>
      </c>
      <c r="D650" s="171" t="s">
        <v>641</v>
      </c>
      <c r="E650" s="172"/>
    </row>
    <row r="651" spans="1:10" hidden="1" x14ac:dyDescent="0.25">
      <c r="B651" s="173" t="s">
        <v>926</v>
      </c>
      <c r="C651" s="174" t="e">
        <f>#REF!+#REF!+#REF!+#REF!+#REF!</f>
        <v>#REF!</v>
      </c>
      <c r="D651" s="175" t="s">
        <v>934</v>
      </c>
      <c r="E651" s="176"/>
    </row>
    <row r="652" spans="1:10" hidden="1" x14ac:dyDescent="0.25">
      <c r="C652" s="177" t="e">
        <f>#REF!+#REF!+#REF!+#REF!+#REF!+#REF!+#REF!+#REF!+#REF!+#REF!+#REF!+#REF!+#REF!+#REF!+#REF!+#REF!+#REF!+#REF!</f>
        <v>#REF!</v>
      </c>
      <c r="D652" s="175" t="s">
        <v>927</v>
      </c>
      <c r="E652" s="176"/>
    </row>
    <row r="653" spans="1:10" hidden="1" x14ac:dyDescent="0.25">
      <c r="C653" s="177" t="e">
        <f>#REF!+#REF!+#REF!+#REF!+#REF!+#REF!</f>
        <v>#REF!</v>
      </c>
      <c r="D653" s="175" t="s">
        <v>928</v>
      </c>
      <c r="E653" s="176"/>
    </row>
    <row r="654" spans="1:10" hidden="1" x14ac:dyDescent="0.25">
      <c r="B654" s="178"/>
      <c r="C654" s="177" t="e">
        <f>#REF!+#REF!+#REF!+#REF!+#REF!+#REF!+#REF!+#REF!+#REF!+#REF!+#REF!+#REF!+#REF!+#REF!+#REF!+#REF!</f>
        <v>#REF!</v>
      </c>
      <c r="D654" s="175" t="s">
        <v>929</v>
      </c>
      <c r="E654" s="175"/>
    </row>
    <row r="655" spans="1:10" hidden="1" x14ac:dyDescent="0.25"/>
  </sheetData>
  <mergeCells count="10">
    <mergeCell ref="B7:D7"/>
    <mergeCell ref="A1:J1"/>
    <mergeCell ref="A2:J2"/>
    <mergeCell ref="A4:A5"/>
    <mergeCell ref="B4:B5"/>
    <mergeCell ref="C4:C5"/>
    <mergeCell ref="D4:D5"/>
    <mergeCell ref="E4:G4"/>
    <mergeCell ref="H4:I4"/>
    <mergeCell ref="J4:J5"/>
  </mergeCells>
  <pageMargins left="0.39370078740157483" right="0.11811023622047245" top="0.35433070866141736" bottom="0.15748031496062992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35"/>
  <sheetViews>
    <sheetView topLeftCell="A82" workbookViewId="0">
      <selection activeCell="I35" sqref="I35"/>
    </sheetView>
  </sheetViews>
  <sheetFormatPr defaultColWidth="9.140625" defaultRowHeight="15.75" x14ac:dyDescent="0.25"/>
  <cols>
    <col min="1" max="1" width="4.85546875" style="4" customWidth="1"/>
    <col min="2" max="2" width="26.140625" style="4" customWidth="1"/>
    <col min="3" max="3" width="23.5703125" style="52" customWidth="1"/>
    <col min="4" max="4" width="8.140625" style="58" customWidth="1"/>
    <col min="5" max="5" width="10.28515625" style="22" customWidth="1"/>
    <col min="6" max="6" width="10.85546875" style="22" customWidth="1"/>
    <col min="7" max="7" width="11.140625" style="22" customWidth="1"/>
    <col min="8" max="8" width="7.7109375" style="4" customWidth="1"/>
    <col min="9" max="9" width="8" style="4" customWidth="1"/>
    <col min="10" max="10" width="16" style="4" hidden="1" customWidth="1"/>
    <col min="11" max="11" width="15.5703125" style="4" hidden="1" customWidth="1"/>
    <col min="12" max="26" width="17.85546875" style="4" customWidth="1"/>
    <col min="27" max="16384" width="9.140625" style="4"/>
  </cols>
  <sheetData>
    <row r="1" spans="1:13" s="20" customFormat="1" ht="36" customHeight="1" x14ac:dyDescent="0.25">
      <c r="A1" s="196" t="s">
        <v>827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3" s="20" customFormat="1" ht="18.75" customHeight="1" x14ac:dyDescent="0.25">
      <c r="A2" s="195" t="s">
        <v>826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3" ht="11.25" customHeight="1" x14ac:dyDescent="0.3">
      <c r="A3" s="37"/>
      <c r="B3" s="37"/>
      <c r="C3" s="48"/>
      <c r="D3" s="55"/>
      <c r="E3" s="38"/>
      <c r="F3" s="38"/>
      <c r="G3" s="38"/>
      <c r="H3" s="37"/>
      <c r="I3" s="37"/>
      <c r="J3" s="5"/>
    </row>
    <row r="4" spans="1:13" ht="31.5" customHeight="1" x14ac:dyDescent="0.25">
      <c r="A4" s="204" t="s">
        <v>0</v>
      </c>
      <c r="B4" s="205" t="s">
        <v>8</v>
      </c>
      <c r="C4" s="208" t="s">
        <v>6</v>
      </c>
      <c r="D4" s="211" t="s">
        <v>11</v>
      </c>
      <c r="E4" s="192" t="s">
        <v>13</v>
      </c>
      <c r="F4" s="192"/>
      <c r="G4" s="192"/>
      <c r="H4" s="194" t="s">
        <v>731</v>
      </c>
      <c r="I4" s="194"/>
      <c r="J4" s="199" t="s">
        <v>697</v>
      </c>
      <c r="K4" s="200"/>
      <c r="L4" s="201" t="s">
        <v>15</v>
      </c>
    </row>
    <row r="5" spans="1:13" ht="15" customHeight="1" x14ac:dyDescent="0.25">
      <c r="A5" s="204"/>
      <c r="B5" s="206"/>
      <c r="C5" s="209"/>
      <c r="D5" s="212"/>
      <c r="E5" s="188" t="s">
        <v>16</v>
      </c>
      <c r="F5" s="188" t="s">
        <v>17</v>
      </c>
      <c r="G5" s="188" t="s">
        <v>18</v>
      </c>
      <c r="H5" s="194" t="s">
        <v>9</v>
      </c>
      <c r="I5" s="194" t="s">
        <v>10</v>
      </c>
      <c r="J5" s="197" t="s">
        <v>652</v>
      </c>
      <c r="K5" s="197" t="s">
        <v>653</v>
      </c>
      <c r="L5" s="202"/>
    </row>
    <row r="6" spans="1:13" ht="15" x14ac:dyDescent="0.25">
      <c r="A6" s="204"/>
      <c r="B6" s="207"/>
      <c r="C6" s="210"/>
      <c r="D6" s="213"/>
      <c r="E6" s="193"/>
      <c r="F6" s="193"/>
      <c r="G6" s="193"/>
      <c r="H6" s="194"/>
      <c r="I6" s="194"/>
      <c r="J6" s="198"/>
      <c r="K6" s="198"/>
      <c r="L6" s="203"/>
    </row>
    <row r="7" spans="1:13" ht="20.25" customHeight="1" x14ac:dyDescent="0.25">
      <c r="A7" s="7">
        <v>-1</v>
      </c>
      <c r="B7" s="7">
        <v>-2</v>
      </c>
      <c r="C7" s="49">
        <v>-3</v>
      </c>
      <c r="D7" s="56"/>
      <c r="E7" s="7"/>
      <c r="F7" s="7"/>
      <c r="G7" s="7"/>
      <c r="H7" s="7">
        <v>-4</v>
      </c>
      <c r="I7" s="7"/>
      <c r="J7" s="7">
        <v>-22</v>
      </c>
      <c r="K7" s="7">
        <v>-23</v>
      </c>
      <c r="L7" s="8"/>
    </row>
    <row r="8" spans="1:13" x14ac:dyDescent="0.25">
      <c r="A8" s="35" t="s">
        <v>730</v>
      </c>
      <c r="B8" s="36"/>
      <c r="C8" s="50"/>
      <c r="D8" s="57"/>
      <c r="E8" s="36"/>
      <c r="F8" s="36"/>
      <c r="G8" s="36"/>
      <c r="H8" s="36"/>
      <c r="I8" s="36"/>
      <c r="J8" s="28"/>
      <c r="K8" s="28"/>
      <c r="L8" s="6"/>
      <c r="M8" s="5"/>
    </row>
    <row r="9" spans="1:13" x14ac:dyDescent="0.25">
      <c r="A9" s="3">
        <v>1</v>
      </c>
      <c r="B9" s="2" t="s">
        <v>698</v>
      </c>
      <c r="C9" s="2" t="s">
        <v>645</v>
      </c>
      <c r="D9" s="33">
        <v>1975</v>
      </c>
      <c r="E9" s="42"/>
      <c r="F9" s="42"/>
      <c r="G9" s="42"/>
      <c r="H9" s="59">
        <v>10</v>
      </c>
      <c r="I9" s="59"/>
      <c r="J9" s="28"/>
      <c r="K9" s="28"/>
      <c r="L9" s="9" t="s">
        <v>657</v>
      </c>
      <c r="M9" s="5"/>
    </row>
    <row r="10" spans="1:13" x14ac:dyDescent="0.25">
      <c r="A10" s="3">
        <f>+A9+1</f>
        <v>2</v>
      </c>
      <c r="B10" s="2" t="s">
        <v>699</v>
      </c>
      <c r="C10" s="2" t="s">
        <v>1</v>
      </c>
      <c r="D10" s="33">
        <v>1973</v>
      </c>
      <c r="E10" s="42"/>
      <c r="F10" s="42"/>
      <c r="G10" s="42"/>
      <c r="H10" s="60">
        <v>10</v>
      </c>
      <c r="I10" s="59">
        <v>5</v>
      </c>
      <c r="J10" s="28"/>
      <c r="K10" s="28"/>
      <c r="L10" s="2"/>
      <c r="M10" s="5"/>
    </row>
    <row r="11" spans="1:13" x14ac:dyDescent="0.25">
      <c r="A11" s="3">
        <f t="shared" ref="A11:A33" si="0">+A10+1</f>
        <v>3</v>
      </c>
      <c r="B11" s="1" t="s">
        <v>376</v>
      </c>
      <c r="C11" s="2" t="s">
        <v>646</v>
      </c>
      <c r="D11" s="33">
        <v>1996</v>
      </c>
      <c r="E11" s="43">
        <v>1.72</v>
      </c>
      <c r="F11" s="43">
        <v>1.1499999999999999</v>
      </c>
      <c r="G11" s="43">
        <f>E11-F11</f>
        <v>0.57000000000000006</v>
      </c>
      <c r="H11" s="60">
        <v>10.5</v>
      </c>
      <c r="I11" s="59">
        <v>11.9</v>
      </c>
      <c r="J11" s="28"/>
      <c r="K11" s="28"/>
      <c r="L11" s="2"/>
      <c r="M11" s="5"/>
    </row>
    <row r="12" spans="1:13" x14ac:dyDescent="0.25">
      <c r="A12" s="3">
        <f t="shared" si="0"/>
        <v>4</v>
      </c>
      <c r="B12" s="1" t="s">
        <v>700</v>
      </c>
      <c r="C12" s="2" t="s">
        <v>3</v>
      </c>
      <c r="D12" s="12">
        <v>1975</v>
      </c>
      <c r="E12" s="44">
        <f>F12+G12</f>
        <v>0.51</v>
      </c>
      <c r="F12" s="44">
        <v>0.36</v>
      </c>
      <c r="G12" s="44">
        <v>0.15</v>
      </c>
      <c r="H12" s="60">
        <v>15</v>
      </c>
      <c r="I12" s="60">
        <v>10</v>
      </c>
      <c r="J12" s="28"/>
      <c r="K12" s="28"/>
      <c r="L12" s="2"/>
      <c r="M12" s="5"/>
    </row>
    <row r="13" spans="1:13" x14ac:dyDescent="0.25">
      <c r="A13" s="3">
        <f t="shared" si="0"/>
        <v>5</v>
      </c>
      <c r="B13" s="1" t="s">
        <v>701</v>
      </c>
      <c r="C13" s="2" t="s">
        <v>702</v>
      </c>
      <c r="D13" s="33"/>
      <c r="E13" s="42"/>
      <c r="F13" s="42"/>
      <c r="G13" s="42"/>
      <c r="H13" s="60">
        <v>17</v>
      </c>
      <c r="I13" s="61"/>
      <c r="J13" s="28"/>
      <c r="K13" s="28"/>
      <c r="L13" s="2"/>
      <c r="M13" s="5"/>
    </row>
    <row r="14" spans="1:13" x14ac:dyDescent="0.25">
      <c r="A14" s="3">
        <f t="shared" si="0"/>
        <v>6</v>
      </c>
      <c r="B14" s="1" t="s">
        <v>703</v>
      </c>
      <c r="C14" s="2" t="s">
        <v>704</v>
      </c>
      <c r="D14" s="33"/>
      <c r="E14" s="42"/>
      <c r="F14" s="42"/>
      <c r="G14" s="42"/>
      <c r="H14" s="60">
        <v>35</v>
      </c>
      <c r="I14" s="61"/>
      <c r="J14" s="28"/>
      <c r="K14" s="28"/>
      <c r="L14" s="2"/>
      <c r="M14" s="5"/>
    </row>
    <row r="15" spans="1:13" x14ac:dyDescent="0.25">
      <c r="A15" s="3">
        <f t="shared" si="0"/>
        <v>7</v>
      </c>
      <c r="B15" s="1" t="s">
        <v>705</v>
      </c>
      <c r="C15" s="2" t="s">
        <v>706</v>
      </c>
      <c r="D15" s="33"/>
      <c r="E15" s="42"/>
      <c r="F15" s="42"/>
      <c r="G15" s="42"/>
      <c r="H15" s="60">
        <v>16</v>
      </c>
      <c r="I15" s="61"/>
      <c r="J15" s="28"/>
      <c r="K15" s="28"/>
      <c r="L15" s="2"/>
      <c r="M15" s="5"/>
    </row>
    <row r="16" spans="1:13" x14ac:dyDescent="0.25">
      <c r="A16" s="3">
        <f t="shared" si="0"/>
        <v>8</v>
      </c>
      <c r="B16" s="1" t="s">
        <v>707</v>
      </c>
      <c r="C16" s="2" t="s">
        <v>706</v>
      </c>
      <c r="D16" s="33"/>
      <c r="E16" s="42"/>
      <c r="F16" s="42"/>
      <c r="G16" s="42"/>
      <c r="H16" s="60">
        <v>16</v>
      </c>
      <c r="I16" s="61"/>
      <c r="J16" s="28"/>
      <c r="K16" s="28"/>
      <c r="L16" s="2"/>
      <c r="M16" s="5"/>
    </row>
    <row r="17" spans="1:13" x14ac:dyDescent="0.25">
      <c r="A17" s="3">
        <f t="shared" si="0"/>
        <v>9</v>
      </c>
      <c r="B17" s="1" t="s">
        <v>708</v>
      </c>
      <c r="C17" s="2" t="s">
        <v>4</v>
      </c>
      <c r="D17" s="33">
        <v>1984</v>
      </c>
      <c r="E17" s="43">
        <v>0.6</v>
      </c>
      <c r="F17" s="43">
        <v>0.6</v>
      </c>
      <c r="G17" s="42"/>
      <c r="H17" s="60">
        <v>10</v>
      </c>
      <c r="I17" s="60">
        <v>3.9</v>
      </c>
      <c r="J17" s="28"/>
      <c r="K17" s="28"/>
      <c r="L17" s="2"/>
      <c r="M17" s="5"/>
    </row>
    <row r="18" spans="1:13" x14ac:dyDescent="0.25">
      <c r="A18" s="3">
        <f t="shared" si="0"/>
        <v>10</v>
      </c>
      <c r="B18" s="1" t="s">
        <v>709</v>
      </c>
      <c r="C18" s="2" t="s">
        <v>710</v>
      </c>
      <c r="D18" s="33">
        <v>1992</v>
      </c>
      <c r="E18" s="26">
        <v>2.8</v>
      </c>
      <c r="F18" s="44">
        <v>1.35</v>
      </c>
      <c r="G18" s="44">
        <f>E18-F18</f>
        <v>1.4499999999999997</v>
      </c>
      <c r="H18" s="60">
        <v>40</v>
      </c>
      <c r="I18" s="60">
        <f>38.3+10.3</f>
        <v>48.599999999999994</v>
      </c>
      <c r="J18" s="28"/>
      <c r="K18" s="28"/>
      <c r="L18" s="2"/>
      <c r="M18" s="5"/>
    </row>
    <row r="19" spans="1:13" x14ac:dyDescent="0.25">
      <c r="A19" s="3">
        <f t="shared" si="0"/>
        <v>11</v>
      </c>
      <c r="B19" s="1" t="s">
        <v>711</v>
      </c>
      <c r="C19" s="2" t="s">
        <v>712</v>
      </c>
      <c r="D19" s="33"/>
      <c r="E19" s="26">
        <v>1.2</v>
      </c>
      <c r="F19" s="44">
        <v>1.2</v>
      </c>
      <c r="G19" s="42"/>
      <c r="H19" s="60">
        <v>37</v>
      </c>
      <c r="I19" s="60">
        <v>29.1</v>
      </c>
      <c r="J19" s="28"/>
      <c r="K19" s="28"/>
      <c r="L19" s="2"/>
      <c r="M19" s="5"/>
    </row>
    <row r="20" spans="1:13" x14ac:dyDescent="0.25">
      <c r="A20" s="3">
        <f t="shared" si="0"/>
        <v>12</v>
      </c>
      <c r="B20" s="1" t="s">
        <v>713</v>
      </c>
      <c r="C20" s="2" t="s">
        <v>710</v>
      </c>
      <c r="D20" s="33">
        <v>1979</v>
      </c>
      <c r="E20" s="26">
        <v>2.1</v>
      </c>
      <c r="F20" s="44">
        <v>1.1000000000000001</v>
      </c>
      <c r="G20" s="44">
        <f>E20-F20</f>
        <v>1</v>
      </c>
      <c r="H20" s="60">
        <v>25</v>
      </c>
      <c r="I20" s="60">
        <f>5.4+24.8</f>
        <v>30.200000000000003</v>
      </c>
      <c r="J20" s="28"/>
      <c r="K20" s="28"/>
      <c r="L20" s="2"/>
      <c r="M20" s="5"/>
    </row>
    <row r="21" spans="1:13" x14ac:dyDescent="0.25">
      <c r="A21" s="3">
        <f t="shared" si="0"/>
        <v>13</v>
      </c>
      <c r="B21" s="1" t="s">
        <v>714</v>
      </c>
      <c r="C21" s="2" t="s">
        <v>715</v>
      </c>
      <c r="D21" s="33">
        <v>1970</v>
      </c>
      <c r="E21" s="26">
        <v>2.2000000000000002</v>
      </c>
      <c r="F21" s="44">
        <v>0.75</v>
      </c>
      <c r="G21" s="44">
        <f>E21-F21</f>
        <v>1.4500000000000002</v>
      </c>
      <c r="H21" s="60">
        <v>10</v>
      </c>
      <c r="I21" s="60">
        <v>78.7</v>
      </c>
      <c r="J21" s="28"/>
      <c r="K21" s="28"/>
      <c r="L21" s="2"/>
      <c r="M21" s="5"/>
    </row>
    <row r="22" spans="1:13" x14ac:dyDescent="0.25">
      <c r="A22" s="3">
        <f t="shared" si="0"/>
        <v>14</v>
      </c>
      <c r="B22" s="1" t="s">
        <v>716</v>
      </c>
      <c r="C22" s="2" t="s">
        <v>643</v>
      </c>
      <c r="D22" s="33">
        <v>1965</v>
      </c>
      <c r="E22" s="26">
        <v>1.2</v>
      </c>
      <c r="F22" s="44">
        <v>1</v>
      </c>
      <c r="G22" s="44">
        <f>E22-F22</f>
        <v>0.19999999999999996</v>
      </c>
      <c r="H22" s="60">
        <v>15</v>
      </c>
      <c r="I22" s="60">
        <f>7.5+9.7</f>
        <v>17.2</v>
      </c>
      <c r="J22" s="28"/>
      <c r="K22" s="28"/>
      <c r="L22" s="2"/>
      <c r="M22" s="5"/>
    </row>
    <row r="23" spans="1:13" x14ac:dyDescent="0.25">
      <c r="A23" s="3">
        <f t="shared" si="0"/>
        <v>15</v>
      </c>
      <c r="B23" s="1" t="s">
        <v>717</v>
      </c>
      <c r="C23" s="2" t="s">
        <v>718</v>
      </c>
      <c r="D23" s="33">
        <v>1966</v>
      </c>
      <c r="E23" s="43">
        <f>F23+G23</f>
        <v>1.35</v>
      </c>
      <c r="F23" s="43">
        <v>0.75</v>
      </c>
      <c r="G23" s="43">
        <v>0.6</v>
      </c>
      <c r="H23" s="60">
        <v>21.6</v>
      </c>
      <c r="I23" s="60">
        <v>21.1</v>
      </c>
      <c r="J23" s="28"/>
      <c r="K23" s="28"/>
      <c r="L23" s="2"/>
      <c r="M23" s="5"/>
    </row>
    <row r="24" spans="1:13" x14ac:dyDescent="0.25">
      <c r="A24" s="3">
        <f t="shared" si="0"/>
        <v>16</v>
      </c>
      <c r="B24" s="1" t="s">
        <v>37</v>
      </c>
      <c r="C24" s="2" t="s">
        <v>647</v>
      </c>
      <c r="D24" s="33">
        <v>1975</v>
      </c>
      <c r="E24" s="26">
        <v>0.8</v>
      </c>
      <c r="F24" s="26">
        <v>0.8</v>
      </c>
      <c r="G24" s="42"/>
      <c r="H24" s="60">
        <v>15</v>
      </c>
      <c r="I24" s="60">
        <v>10</v>
      </c>
      <c r="J24" s="28"/>
      <c r="K24" s="28"/>
      <c r="L24" s="2"/>
      <c r="M24" s="5"/>
    </row>
    <row r="25" spans="1:13" x14ac:dyDescent="0.25">
      <c r="A25" s="3">
        <f t="shared" si="0"/>
        <v>17</v>
      </c>
      <c r="B25" s="1" t="s">
        <v>649</v>
      </c>
      <c r="C25" s="2" t="s">
        <v>644</v>
      </c>
      <c r="D25" s="33"/>
      <c r="E25" s="42"/>
      <c r="F25" s="42"/>
      <c r="G25" s="42"/>
      <c r="H25" s="60">
        <v>10</v>
      </c>
      <c r="I25" s="62"/>
      <c r="J25" s="28"/>
      <c r="K25" s="28"/>
      <c r="L25" s="2"/>
      <c r="M25" s="5"/>
    </row>
    <row r="26" spans="1:13" x14ac:dyDescent="0.25">
      <c r="A26" s="3">
        <f t="shared" si="0"/>
        <v>18</v>
      </c>
      <c r="B26" s="1" t="s">
        <v>719</v>
      </c>
      <c r="C26" s="2" t="s">
        <v>720</v>
      </c>
      <c r="D26" s="33">
        <v>1973</v>
      </c>
      <c r="E26" s="45">
        <v>0.3</v>
      </c>
      <c r="F26" s="46"/>
      <c r="G26" s="46"/>
      <c r="H26" s="62">
        <v>20</v>
      </c>
      <c r="I26" s="60">
        <v>3.5</v>
      </c>
      <c r="J26" s="28"/>
      <c r="K26" s="28"/>
      <c r="L26" s="2"/>
      <c r="M26" s="5"/>
    </row>
    <row r="27" spans="1:13" x14ac:dyDescent="0.25">
      <c r="A27" s="3">
        <f t="shared" si="0"/>
        <v>19</v>
      </c>
      <c r="B27" s="1" t="s">
        <v>721</v>
      </c>
      <c r="C27" s="2" t="s">
        <v>648</v>
      </c>
      <c r="D27" s="33">
        <v>1973</v>
      </c>
      <c r="E27" s="45">
        <v>0.54300000000000004</v>
      </c>
      <c r="F27" s="44">
        <v>0.33900000000000002</v>
      </c>
      <c r="G27" s="44">
        <f>E27-F27</f>
        <v>0.20400000000000001</v>
      </c>
      <c r="H27" s="60">
        <v>26</v>
      </c>
      <c r="I27" s="60">
        <v>8</v>
      </c>
      <c r="J27" s="28"/>
      <c r="K27" s="28"/>
      <c r="L27" s="2"/>
      <c r="M27" s="5"/>
    </row>
    <row r="28" spans="1:13" x14ac:dyDescent="0.25">
      <c r="A28" s="3">
        <f t="shared" si="0"/>
        <v>20</v>
      </c>
      <c r="B28" s="1" t="s">
        <v>722</v>
      </c>
      <c r="C28" s="2" t="s">
        <v>5</v>
      </c>
      <c r="D28" s="33">
        <v>1973</v>
      </c>
      <c r="E28" s="45">
        <v>4.53</v>
      </c>
      <c r="F28" s="44">
        <f>E28-231/1000</f>
        <v>4.2990000000000004</v>
      </c>
      <c r="G28" s="44">
        <f>E28-F28</f>
        <v>0.23099999999999987</v>
      </c>
      <c r="H28" s="60">
        <v>25</v>
      </c>
      <c r="I28" s="60">
        <v>22.1</v>
      </c>
      <c r="J28" s="28"/>
      <c r="K28" s="28"/>
      <c r="L28" s="2"/>
      <c r="M28" s="5"/>
    </row>
    <row r="29" spans="1:13" x14ac:dyDescent="0.25">
      <c r="A29" s="3">
        <f t="shared" si="0"/>
        <v>21</v>
      </c>
      <c r="B29" s="1" t="s">
        <v>723</v>
      </c>
      <c r="C29" s="2" t="s">
        <v>724</v>
      </c>
      <c r="D29" s="33"/>
      <c r="E29" s="42"/>
      <c r="F29" s="42"/>
      <c r="G29" s="42"/>
      <c r="H29" s="60">
        <v>20</v>
      </c>
      <c r="I29" s="60">
        <v>10</v>
      </c>
      <c r="J29" s="28"/>
      <c r="K29" s="28"/>
      <c r="L29" s="2"/>
      <c r="M29" s="5"/>
    </row>
    <row r="30" spans="1:13" x14ac:dyDescent="0.25">
      <c r="A30" s="3">
        <f t="shared" si="0"/>
        <v>22</v>
      </c>
      <c r="B30" s="1" t="s">
        <v>637</v>
      </c>
      <c r="C30" s="2" t="s">
        <v>725</v>
      </c>
      <c r="D30" s="33"/>
      <c r="E30" s="42"/>
      <c r="F30" s="42"/>
      <c r="G30" s="42"/>
      <c r="H30" s="60">
        <v>25</v>
      </c>
      <c r="I30" s="60"/>
      <c r="J30" s="28"/>
      <c r="K30" s="28"/>
      <c r="L30" s="2"/>
      <c r="M30" s="5"/>
    </row>
    <row r="31" spans="1:13" x14ac:dyDescent="0.25">
      <c r="A31" s="3">
        <f t="shared" si="0"/>
        <v>23</v>
      </c>
      <c r="B31" s="1" t="s">
        <v>726</v>
      </c>
      <c r="C31" s="2" t="s">
        <v>727</v>
      </c>
      <c r="D31" s="33">
        <v>1975</v>
      </c>
      <c r="E31" s="26">
        <v>0.56799999999999995</v>
      </c>
      <c r="F31" s="26">
        <v>0.56799999999999995</v>
      </c>
      <c r="G31" s="42"/>
      <c r="H31" s="60">
        <v>16</v>
      </c>
      <c r="I31" s="60">
        <v>7.5</v>
      </c>
      <c r="J31" s="28"/>
      <c r="K31" s="28"/>
      <c r="L31" s="2"/>
      <c r="M31" s="5"/>
    </row>
    <row r="32" spans="1:13" x14ac:dyDescent="0.25">
      <c r="A32" s="3">
        <f t="shared" si="0"/>
        <v>24</v>
      </c>
      <c r="B32" s="1" t="s">
        <v>44</v>
      </c>
      <c r="C32" s="2" t="s">
        <v>7</v>
      </c>
      <c r="D32" s="33">
        <v>1970</v>
      </c>
      <c r="E32" s="26">
        <v>0.56100000000000005</v>
      </c>
      <c r="F32" s="26">
        <v>0.36099999999999999</v>
      </c>
      <c r="G32" s="26">
        <v>0.2</v>
      </c>
      <c r="H32" s="60">
        <v>10</v>
      </c>
      <c r="I32" s="60">
        <v>4.8</v>
      </c>
      <c r="J32" s="28"/>
      <c r="K32" s="28"/>
      <c r="L32" s="2"/>
      <c r="M32" s="5"/>
    </row>
    <row r="33" spans="1:13" x14ac:dyDescent="0.25">
      <c r="A33" s="3">
        <f t="shared" si="0"/>
        <v>25</v>
      </c>
      <c r="B33" s="1" t="s">
        <v>728</v>
      </c>
      <c r="C33" s="2" t="s">
        <v>729</v>
      </c>
      <c r="D33" s="33">
        <v>1976</v>
      </c>
      <c r="E33" s="43">
        <v>2</v>
      </c>
      <c r="F33" s="47">
        <v>1.2</v>
      </c>
      <c r="G33" s="47">
        <v>0.8</v>
      </c>
      <c r="H33" s="60">
        <v>30</v>
      </c>
      <c r="I33" s="60">
        <v>28.7</v>
      </c>
      <c r="J33" s="28"/>
      <c r="K33" s="28"/>
      <c r="L33" s="2"/>
      <c r="M33" s="5"/>
    </row>
    <row r="34" spans="1:13" x14ac:dyDescent="0.25">
      <c r="A34" s="71"/>
      <c r="B34" s="1"/>
      <c r="C34" s="2"/>
      <c r="D34" s="33"/>
      <c r="E34" s="43"/>
      <c r="F34" s="47"/>
      <c r="G34" s="47"/>
      <c r="H34" s="60"/>
      <c r="I34" s="60">
        <f>SUM(I10:I33)</f>
        <v>350.29999999999995</v>
      </c>
      <c r="J34" s="28"/>
      <c r="K34" s="28"/>
      <c r="L34" s="2"/>
      <c r="M34" s="5"/>
    </row>
    <row r="35" spans="1:13" x14ac:dyDescent="0.25">
      <c r="A35" s="35" t="s">
        <v>799</v>
      </c>
      <c r="B35" s="39"/>
      <c r="C35" s="2"/>
      <c r="D35" s="33"/>
      <c r="E35" s="63"/>
      <c r="F35" s="63"/>
      <c r="G35" s="63"/>
      <c r="H35" s="60"/>
      <c r="I35" s="60"/>
      <c r="J35" s="28"/>
      <c r="K35" s="28"/>
      <c r="L35" s="2"/>
      <c r="M35" s="5"/>
    </row>
    <row r="36" spans="1:13" x14ac:dyDescent="0.25">
      <c r="A36" s="41">
        <v>1</v>
      </c>
      <c r="B36" s="14" t="s">
        <v>642</v>
      </c>
      <c r="C36" s="14" t="s">
        <v>732</v>
      </c>
      <c r="D36" s="32">
        <v>2017</v>
      </c>
      <c r="E36" s="64"/>
      <c r="F36" s="64"/>
      <c r="G36" s="64"/>
      <c r="H36" s="65">
        <v>10</v>
      </c>
      <c r="I36" s="65">
        <v>5.5</v>
      </c>
      <c r="L36" s="8"/>
    </row>
    <row r="37" spans="1:13" x14ac:dyDescent="0.25">
      <c r="A37" s="11">
        <f>+A36+1</f>
        <v>2</v>
      </c>
      <c r="B37" s="24" t="s">
        <v>733</v>
      </c>
      <c r="C37" s="24" t="s">
        <v>666</v>
      </c>
      <c r="D37" s="32"/>
      <c r="E37" s="27">
        <v>0.63</v>
      </c>
      <c r="F37" s="25">
        <v>0.63</v>
      </c>
      <c r="G37" s="25">
        <f t="shared" ref="G37:G42" si="1">E37-F37</f>
        <v>0</v>
      </c>
      <c r="H37" s="27">
        <v>5</v>
      </c>
      <c r="I37" s="27">
        <v>3</v>
      </c>
      <c r="L37" s="8"/>
    </row>
    <row r="38" spans="1:13" x14ac:dyDescent="0.25">
      <c r="A38" s="11">
        <f t="shared" ref="A38:A101" si="2">+A37+1</f>
        <v>3</v>
      </c>
      <c r="B38" s="24" t="s">
        <v>734</v>
      </c>
      <c r="C38" s="24" t="s">
        <v>667</v>
      </c>
      <c r="D38" s="32"/>
      <c r="E38" s="27">
        <v>2.64</v>
      </c>
      <c r="F38" s="25">
        <v>1.84</v>
      </c>
      <c r="G38" s="25">
        <f t="shared" si="1"/>
        <v>0.8</v>
      </c>
      <c r="H38" s="27">
        <v>15</v>
      </c>
      <c r="I38" s="27">
        <v>6</v>
      </c>
      <c r="L38" s="8"/>
    </row>
    <row r="39" spans="1:13" x14ac:dyDescent="0.25">
      <c r="A39" s="11">
        <f t="shared" si="2"/>
        <v>4</v>
      </c>
      <c r="B39" s="24" t="s">
        <v>735</v>
      </c>
      <c r="C39" s="24" t="s">
        <v>736</v>
      </c>
      <c r="D39" s="32"/>
      <c r="E39" s="27">
        <v>0.51</v>
      </c>
      <c r="F39" s="25">
        <v>0.37</v>
      </c>
      <c r="G39" s="25">
        <f t="shared" si="1"/>
        <v>0.14000000000000001</v>
      </c>
      <c r="H39" s="27">
        <v>18</v>
      </c>
      <c r="I39" s="27">
        <v>15.2</v>
      </c>
      <c r="L39" s="8"/>
    </row>
    <row r="40" spans="1:13" x14ac:dyDescent="0.25">
      <c r="A40" s="11">
        <f t="shared" si="2"/>
        <v>5</v>
      </c>
      <c r="B40" s="24" t="s">
        <v>737</v>
      </c>
      <c r="C40" s="24" t="s">
        <v>668</v>
      </c>
      <c r="D40" s="32"/>
      <c r="E40" s="27">
        <v>0.7</v>
      </c>
      <c r="F40" s="25">
        <v>0.3</v>
      </c>
      <c r="G40" s="25">
        <f t="shared" si="1"/>
        <v>0.39999999999999997</v>
      </c>
      <c r="H40" s="27">
        <v>15</v>
      </c>
      <c r="I40" s="27">
        <v>5.8</v>
      </c>
      <c r="L40" s="8"/>
    </row>
    <row r="41" spans="1:13" x14ac:dyDescent="0.25">
      <c r="A41" s="11">
        <f t="shared" si="2"/>
        <v>6</v>
      </c>
      <c r="B41" s="24" t="s">
        <v>738</v>
      </c>
      <c r="C41" s="24" t="s">
        <v>668</v>
      </c>
      <c r="D41" s="32"/>
      <c r="E41" s="27">
        <v>0.2</v>
      </c>
      <c r="F41" s="25">
        <v>0.2</v>
      </c>
      <c r="G41" s="25">
        <f t="shared" si="1"/>
        <v>0</v>
      </c>
      <c r="H41" s="27"/>
      <c r="I41" s="27">
        <v>9.3000000000000007</v>
      </c>
      <c r="L41" s="8"/>
    </row>
    <row r="42" spans="1:13" x14ac:dyDescent="0.25">
      <c r="A42" s="11">
        <f t="shared" si="2"/>
        <v>7</v>
      </c>
      <c r="B42" s="24" t="s">
        <v>669</v>
      </c>
      <c r="C42" s="24" t="s">
        <v>668</v>
      </c>
      <c r="D42" s="32"/>
      <c r="E42" s="27">
        <v>1.5</v>
      </c>
      <c r="F42" s="25">
        <v>1.4</v>
      </c>
      <c r="G42" s="25">
        <f t="shared" si="1"/>
        <v>0.10000000000000009</v>
      </c>
      <c r="H42" s="27">
        <v>15</v>
      </c>
      <c r="I42" s="27">
        <v>12.9</v>
      </c>
      <c r="L42" s="8"/>
    </row>
    <row r="43" spans="1:13" ht="31.5" x14ac:dyDescent="0.25">
      <c r="A43" s="11">
        <f t="shared" si="2"/>
        <v>8</v>
      </c>
      <c r="B43" s="21" t="s">
        <v>739</v>
      </c>
      <c r="C43" s="24" t="s">
        <v>671</v>
      </c>
      <c r="D43" s="17">
        <v>2003</v>
      </c>
      <c r="E43" s="66">
        <v>3.1</v>
      </c>
      <c r="F43" s="66">
        <v>3</v>
      </c>
      <c r="G43" s="66">
        <v>0.1</v>
      </c>
      <c r="H43" s="66">
        <v>10</v>
      </c>
      <c r="I43" s="66">
        <v>6.1</v>
      </c>
      <c r="L43" s="8"/>
    </row>
    <row r="44" spans="1:13" x14ac:dyDescent="0.25">
      <c r="A44" s="11">
        <f t="shared" si="2"/>
        <v>9</v>
      </c>
      <c r="B44" s="21" t="s">
        <v>740</v>
      </c>
      <c r="C44" s="24" t="s">
        <v>741</v>
      </c>
      <c r="D44" s="17">
        <v>2006</v>
      </c>
      <c r="E44" s="66">
        <v>1.1000000000000001</v>
      </c>
      <c r="F44" s="66">
        <v>0.8</v>
      </c>
      <c r="G44" s="66">
        <v>0.3</v>
      </c>
      <c r="H44" s="66">
        <v>13</v>
      </c>
      <c r="I44" s="66">
        <v>10</v>
      </c>
      <c r="L44" s="8"/>
    </row>
    <row r="45" spans="1:13" ht="31.5" x14ac:dyDescent="0.25">
      <c r="A45" s="11">
        <f t="shared" si="2"/>
        <v>10</v>
      </c>
      <c r="B45" s="21" t="s">
        <v>55</v>
      </c>
      <c r="C45" s="24" t="s">
        <v>671</v>
      </c>
      <c r="D45" s="17">
        <v>2003</v>
      </c>
      <c r="E45" s="66">
        <v>2.2000000000000002</v>
      </c>
      <c r="F45" s="66">
        <v>2.2000000000000002</v>
      </c>
      <c r="G45" s="66"/>
      <c r="H45" s="66">
        <v>10</v>
      </c>
      <c r="I45" s="66">
        <v>10.6</v>
      </c>
      <c r="L45" s="8"/>
    </row>
    <row r="46" spans="1:13" x14ac:dyDescent="0.25">
      <c r="A46" s="11">
        <f t="shared" si="2"/>
        <v>11</v>
      </c>
      <c r="B46" s="21" t="s">
        <v>742</v>
      </c>
      <c r="C46" s="24" t="s">
        <v>672</v>
      </c>
      <c r="D46" s="17">
        <v>1999</v>
      </c>
      <c r="E46" s="66">
        <v>1.7</v>
      </c>
      <c r="F46" s="66">
        <v>0.5</v>
      </c>
      <c r="G46" s="66">
        <v>1.2</v>
      </c>
      <c r="H46" s="66">
        <v>12</v>
      </c>
      <c r="I46" s="66">
        <v>6.7</v>
      </c>
      <c r="L46" s="8"/>
    </row>
    <row r="47" spans="1:13" x14ac:dyDescent="0.25">
      <c r="A47" s="11">
        <f t="shared" si="2"/>
        <v>12</v>
      </c>
      <c r="B47" s="21" t="s">
        <v>60</v>
      </c>
      <c r="C47" s="24" t="s">
        <v>743</v>
      </c>
      <c r="D47" s="17">
        <v>1997</v>
      </c>
      <c r="E47" s="66">
        <v>1.34</v>
      </c>
      <c r="F47" s="66">
        <v>0.84</v>
      </c>
      <c r="G47" s="66">
        <v>0.5</v>
      </c>
      <c r="H47" s="66">
        <v>18</v>
      </c>
      <c r="I47" s="66">
        <v>14.9</v>
      </c>
      <c r="L47" s="8"/>
    </row>
    <row r="48" spans="1:13" x14ac:dyDescent="0.25">
      <c r="A48" s="11">
        <f t="shared" si="2"/>
        <v>13</v>
      </c>
      <c r="B48" s="21" t="s">
        <v>744</v>
      </c>
      <c r="C48" s="24" t="s">
        <v>743</v>
      </c>
      <c r="D48" s="17">
        <v>1973</v>
      </c>
      <c r="E48" s="66">
        <v>4.5</v>
      </c>
      <c r="F48" s="66">
        <v>1.1499999999999999</v>
      </c>
      <c r="G48" s="66">
        <v>3.35</v>
      </c>
      <c r="H48" s="66">
        <v>12</v>
      </c>
      <c r="I48" s="66">
        <v>9.3000000000000007</v>
      </c>
      <c r="L48" s="8"/>
    </row>
    <row r="49" spans="1:12" x14ac:dyDescent="0.25">
      <c r="A49" s="11">
        <f t="shared" si="2"/>
        <v>14</v>
      </c>
      <c r="B49" s="21" t="s">
        <v>745</v>
      </c>
      <c r="C49" s="24" t="s">
        <v>670</v>
      </c>
      <c r="D49" s="17">
        <v>2000</v>
      </c>
      <c r="E49" s="66">
        <v>2.5</v>
      </c>
      <c r="F49" s="66">
        <v>0.75</v>
      </c>
      <c r="G49" s="66">
        <v>1.75</v>
      </c>
      <c r="H49" s="66">
        <v>12</v>
      </c>
      <c r="I49" s="66">
        <v>4.9000000000000004</v>
      </c>
      <c r="L49" s="8"/>
    </row>
    <row r="50" spans="1:12" x14ac:dyDescent="0.25">
      <c r="A50" s="11">
        <f t="shared" si="2"/>
        <v>15</v>
      </c>
      <c r="B50" s="24" t="s">
        <v>746</v>
      </c>
      <c r="C50" s="24" t="s">
        <v>673</v>
      </c>
      <c r="D50" s="18">
        <v>1978</v>
      </c>
      <c r="E50" s="65">
        <v>4.4000000000000004</v>
      </c>
      <c r="F50" s="65">
        <v>3.1</v>
      </c>
      <c r="G50" s="65">
        <v>1.3</v>
      </c>
      <c r="H50" s="65">
        <v>15</v>
      </c>
      <c r="I50" s="65">
        <v>29</v>
      </c>
      <c r="L50" s="8"/>
    </row>
    <row r="51" spans="1:12" x14ac:dyDescent="0.25">
      <c r="A51" s="11">
        <f t="shared" si="2"/>
        <v>16</v>
      </c>
      <c r="B51" s="24" t="s">
        <v>747</v>
      </c>
      <c r="C51" s="24" t="s">
        <v>674</v>
      </c>
      <c r="D51" s="18">
        <v>1978</v>
      </c>
      <c r="E51" s="65">
        <v>2.2000000000000002</v>
      </c>
      <c r="F51" s="65">
        <v>1.27</v>
      </c>
      <c r="G51" s="65">
        <v>0.93</v>
      </c>
      <c r="H51" s="65">
        <v>15</v>
      </c>
      <c r="I51" s="65">
        <v>9</v>
      </c>
      <c r="L51" s="8"/>
    </row>
    <row r="52" spans="1:12" x14ac:dyDescent="0.25">
      <c r="A52" s="11">
        <f t="shared" si="2"/>
        <v>17</v>
      </c>
      <c r="B52" s="24" t="s">
        <v>748</v>
      </c>
      <c r="C52" s="24" t="s">
        <v>749</v>
      </c>
      <c r="D52" s="18">
        <v>2004</v>
      </c>
      <c r="E52" s="65">
        <v>1.46</v>
      </c>
      <c r="F52" s="65">
        <v>1.46</v>
      </c>
      <c r="G52" s="65"/>
      <c r="H52" s="65"/>
      <c r="I52" s="65">
        <v>7.1</v>
      </c>
      <c r="L52" s="8"/>
    </row>
    <row r="53" spans="1:12" x14ac:dyDescent="0.25">
      <c r="A53" s="11">
        <f t="shared" si="2"/>
        <v>18</v>
      </c>
      <c r="B53" s="24" t="s">
        <v>750</v>
      </c>
      <c r="C53" s="24" t="s">
        <v>749</v>
      </c>
      <c r="D53" s="18">
        <v>2004</v>
      </c>
      <c r="E53" s="65">
        <v>1.51</v>
      </c>
      <c r="F53" s="65">
        <v>1.51</v>
      </c>
      <c r="G53" s="65"/>
      <c r="H53" s="65"/>
      <c r="I53" s="65">
        <v>8.1</v>
      </c>
      <c r="L53" s="8"/>
    </row>
    <row r="54" spans="1:12" x14ac:dyDescent="0.25">
      <c r="A54" s="11">
        <f t="shared" si="2"/>
        <v>19</v>
      </c>
      <c r="B54" s="24" t="s">
        <v>751</v>
      </c>
      <c r="C54" s="24" t="s">
        <v>749</v>
      </c>
      <c r="D54" s="18">
        <v>2004</v>
      </c>
      <c r="E54" s="65">
        <v>0.82</v>
      </c>
      <c r="F54" s="65">
        <v>0.82</v>
      </c>
      <c r="G54" s="65"/>
      <c r="H54" s="65"/>
      <c r="I54" s="65">
        <v>8.1</v>
      </c>
      <c r="L54" s="8"/>
    </row>
    <row r="55" spans="1:12" x14ac:dyDescent="0.25">
      <c r="A55" s="11">
        <f t="shared" si="2"/>
        <v>20</v>
      </c>
      <c r="B55" s="24" t="s">
        <v>753</v>
      </c>
      <c r="C55" s="30" t="s">
        <v>754</v>
      </c>
      <c r="D55" s="32"/>
      <c r="E55" s="64"/>
      <c r="F55" s="64"/>
      <c r="G55" s="64"/>
      <c r="H55" s="67">
        <v>11</v>
      </c>
      <c r="I55" s="68">
        <f>+J55+L55</f>
        <v>0</v>
      </c>
      <c r="L55" s="8"/>
    </row>
    <row r="56" spans="1:12" x14ac:dyDescent="0.25">
      <c r="A56" s="11">
        <f t="shared" si="2"/>
        <v>21</v>
      </c>
      <c r="B56" s="24" t="s">
        <v>755</v>
      </c>
      <c r="C56" s="30" t="s">
        <v>754</v>
      </c>
      <c r="D56" s="32"/>
      <c r="E56" s="64"/>
      <c r="F56" s="64"/>
      <c r="G56" s="64"/>
      <c r="H56" s="67">
        <v>11</v>
      </c>
      <c r="I56" s="68">
        <f>+J56+L56</f>
        <v>0</v>
      </c>
      <c r="L56" s="8"/>
    </row>
    <row r="57" spans="1:12" ht="31.5" x14ac:dyDescent="0.25">
      <c r="A57" s="11">
        <f t="shared" si="2"/>
        <v>22</v>
      </c>
      <c r="B57" s="29" t="s">
        <v>656</v>
      </c>
      <c r="C57" s="29" t="s">
        <v>756</v>
      </c>
      <c r="D57" s="32"/>
      <c r="E57" s="64"/>
      <c r="F57" s="64"/>
      <c r="G57" s="64"/>
      <c r="H57" s="64"/>
      <c r="I57" s="64"/>
      <c r="L57" s="8"/>
    </row>
    <row r="58" spans="1:12" ht="31.5" x14ac:dyDescent="0.25">
      <c r="A58" s="11">
        <f t="shared" si="2"/>
        <v>23</v>
      </c>
      <c r="B58" s="29" t="s">
        <v>655</v>
      </c>
      <c r="C58" s="29" t="s">
        <v>756</v>
      </c>
      <c r="D58" s="32"/>
      <c r="E58" s="64"/>
      <c r="F58" s="64"/>
      <c r="G58" s="64"/>
      <c r="H58" s="64"/>
      <c r="I58" s="64"/>
      <c r="L58" s="8"/>
    </row>
    <row r="59" spans="1:12" x14ac:dyDescent="0.25">
      <c r="A59" s="11">
        <f t="shared" si="2"/>
        <v>24</v>
      </c>
      <c r="B59" s="29" t="s">
        <v>757</v>
      </c>
      <c r="C59" s="29" t="s">
        <v>678</v>
      </c>
      <c r="D59" s="32"/>
      <c r="E59" s="64"/>
      <c r="F59" s="64"/>
      <c r="G59" s="64"/>
      <c r="H59" s="65">
        <v>15</v>
      </c>
      <c r="I59" s="64"/>
      <c r="L59" s="8"/>
    </row>
    <row r="60" spans="1:12" x14ac:dyDescent="0.25">
      <c r="A60" s="11">
        <f t="shared" si="2"/>
        <v>25</v>
      </c>
      <c r="B60" s="24" t="s">
        <v>758</v>
      </c>
      <c r="C60" s="29" t="s">
        <v>679</v>
      </c>
      <c r="D60" s="18">
        <v>1981</v>
      </c>
      <c r="E60" s="65">
        <v>0.4</v>
      </c>
      <c r="F60" s="65"/>
      <c r="G60" s="65">
        <v>0.4</v>
      </c>
      <c r="H60" s="65">
        <v>14</v>
      </c>
      <c r="I60" s="65">
        <v>12</v>
      </c>
      <c r="L60" s="8"/>
    </row>
    <row r="61" spans="1:12" x14ac:dyDescent="0.25">
      <c r="A61" s="11">
        <f t="shared" si="2"/>
        <v>26</v>
      </c>
      <c r="B61" s="29" t="s">
        <v>32</v>
      </c>
      <c r="C61" s="29" t="s">
        <v>679</v>
      </c>
      <c r="D61" s="32"/>
      <c r="E61" s="64"/>
      <c r="F61" s="64"/>
      <c r="G61" s="64"/>
      <c r="H61" s="65">
        <v>10</v>
      </c>
      <c r="I61" s="64"/>
      <c r="L61" s="8"/>
    </row>
    <row r="62" spans="1:12" ht="31.5" x14ac:dyDescent="0.25">
      <c r="A62" s="11">
        <f t="shared" si="2"/>
        <v>27</v>
      </c>
      <c r="B62" s="24" t="s">
        <v>759</v>
      </c>
      <c r="C62" s="30" t="s">
        <v>680</v>
      </c>
      <c r="D62" s="18">
        <v>1964</v>
      </c>
      <c r="E62" s="65">
        <v>1.5</v>
      </c>
      <c r="F62" s="65">
        <v>1.5</v>
      </c>
      <c r="G62" s="65"/>
      <c r="H62" s="65">
        <v>15</v>
      </c>
      <c r="I62" s="65">
        <v>15</v>
      </c>
      <c r="L62" s="8"/>
    </row>
    <row r="63" spans="1:12" x14ac:dyDescent="0.25">
      <c r="A63" s="11">
        <f t="shared" si="2"/>
        <v>28</v>
      </c>
      <c r="B63" s="29" t="s">
        <v>760</v>
      </c>
      <c r="C63" s="30" t="s">
        <v>680</v>
      </c>
      <c r="D63" s="32"/>
      <c r="E63" s="64"/>
      <c r="F63" s="64"/>
      <c r="G63" s="64"/>
      <c r="H63" s="65">
        <v>15</v>
      </c>
      <c r="I63" s="64"/>
      <c r="L63" s="8"/>
    </row>
    <row r="64" spans="1:12" x14ac:dyDescent="0.25">
      <c r="A64" s="11">
        <f t="shared" si="2"/>
        <v>29</v>
      </c>
      <c r="B64" s="24" t="s">
        <v>39</v>
      </c>
      <c r="C64" s="30" t="s">
        <v>680</v>
      </c>
      <c r="D64" s="18">
        <v>1967</v>
      </c>
      <c r="E64" s="65">
        <v>0.8</v>
      </c>
      <c r="F64" s="65"/>
      <c r="G64" s="65">
        <v>0.8</v>
      </c>
      <c r="H64" s="65">
        <v>10</v>
      </c>
      <c r="I64" s="65">
        <v>10</v>
      </c>
      <c r="L64" s="8"/>
    </row>
    <row r="65" spans="1:12" x14ac:dyDescent="0.25">
      <c r="A65" s="11">
        <f t="shared" si="2"/>
        <v>30</v>
      </c>
      <c r="B65" s="29" t="s">
        <v>761</v>
      </c>
      <c r="C65" s="30" t="s">
        <v>680</v>
      </c>
      <c r="D65" s="32"/>
      <c r="E65" s="64"/>
      <c r="F65" s="64"/>
      <c r="G65" s="64"/>
      <c r="H65" s="64"/>
      <c r="I65" s="64"/>
      <c r="L65" s="8"/>
    </row>
    <row r="66" spans="1:12" x14ac:dyDescent="0.25">
      <c r="A66" s="11">
        <f t="shared" si="2"/>
        <v>31</v>
      </c>
      <c r="B66" s="24" t="s">
        <v>762</v>
      </c>
      <c r="C66" s="30" t="s">
        <v>681</v>
      </c>
      <c r="D66" s="18">
        <v>1987</v>
      </c>
      <c r="E66" s="65">
        <v>1.5</v>
      </c>
      <c r="F66" s="65">
        <v>1.5</v>
      </c>
      <c r="G66" s="65"/>
      <c r="H66" s="65">
        <v>18</v>
      </c>
      <c r="I66" s="65">
        <v>16</v>
      </c>
      <c r="L66" s="8"/>
    </row>
    <row r="67" spans="1:12" x14ac:dyDescent="0.25">
      <c r="A67" s="11">
        <f t="shared" si="2"/>
        <v>32</v>
      </c>
      <c r="B67" s="29" t="s">
        <v>763</v>
      </c>
      <c r="C67" s="30" t="s">
        <v>681</v>
      </c>
      <c r="D67" s="32"/>
      <c r="E67" s="64"/>
      <c r="F67" s="64"/>
      <c r="G67" s="64"/>
      <c r="H67" s="65">
        <v>18</v>
      </c>
      <c r="I67" s="64"/>
      <c r="L67" s="8"/>
    </row>
    <row r="68" spans="1:12" x14ac:dyDescent="0.25">
      <c r="A68" s="11">
        <f t="shared" si="2"/>
        <v>33</v>
      </c>
      <c r="B68" s="31" t="s">
        <v>638</v>
      </c>
      <c r="C68" s="30" t="s">
        <v>682</v>
      </c>
      <c r="D68" s="16">
        <v>2015</v>
      </c>
      <c r="E68" s="69">
        <v>4.57</v>
      </c>
      <c r="F68" s="69">
        <v>3.49</v>
      </c>
      <c r="G68" s="69">
        <f>+E68-F68</f>
        <v>1.08</v>
      </c>
      <c r="H68" s="69">
        <v>15</v>
      </c>
      <c r="I68" s="69">
        <v>15</v>
      </c>
      <c r="L68" s="8"/>
    </row>
    <row r="69" spans="1:12" x14ac:dyDescent="0.25">
      <c r="A69" s="11">
        <f t="shared" si="2"/>
        <v>34</v>
      </c>
      <c r="B69" s="14" t="s">
        <v>764</v>
      </c>
      <c r="C69" s="14" t="s">
        <v>683</v>
      </c>
      <c r="D69" s="18">
        <v>1967</v>
      </c>
      <c r="E69" s="65">
        <v>1.415</v>
      </c>
      <c r="F69" s="65">
        <v>1.415</v>
      </c>
      <c r="G69" s="65"/>
      <c r="H69" s="65">
        <v>14</v>
      </c>
      <c r="I69" s="65">
        <v>3.8</v>
      </c>
      <c r="L69" s="8"/>
    </row>
    <row r="70" spans="1:12" x14ac:dyDescent="0.25">
      <c r="A70" s="11">
        <f t="shared" si="2"/>
        <v>35</v>
      </c>
      <c r="B70" s="14" t="s">
        <v>765</v>
      </c>
      <c r="C70" s="14" t="s">
        <v>683</v>
      </c>
      <c r="D70" s="18">
        <v>1966</v>
      </c>
      <c r="E70" s="65">
        <v>1.448</v>
      </c>
      <c r="F70" s="65">
        <v>1.448</v>
      </c>
      <c r="G70" s="65"/>
      <c r="H70" s="65">
        <v>15</v>
      </c>
      <c r="I70" s="65">
        <v>10.1</v>
      </c>
      <c r="L70" s="8"/>
    </row>
    <row r="71" spans="1:12" x14ac:dyDescent="0.25">
      <c r="A71" s="11">
        <f t="shared" si="2"/>
        <v>36</v>
      </c>
      <c r="B71" s="14" t="s">
        <v>766</v>
      </c>
      <c r="C71" s="14" t="s">
        <v>683</v>
      </c>
      <c r="D71" s="18">
        <v>2000</v>
      </c>
      <c r="E71" s="65">
        <v>0.25800000000000001</v>
      </c>
      <c r="F71" s="65">
        <v>0.25800000000000001</v>
      </c>
      <c r="G71" s="65"/>
      <c r="H71" s="65">
        <v>12</v>
      </c>
      <c r="I71" s="65">
        <v>2.6</v>
      </c>
      <c r="L71" s="8"/>
    </row>
    <row r="72" spans="1:12" x14ac:dyDescent="0.25">
      <c r="A72" s="11">
        <f t="shared" si="2"/>
        <v>37</v>
      </c>
      <c r="B72" s="14" t="s">
        <v>767</v>
      </c>
      <c r="C72" s="14" t="s">
        <v>684</v>
      </c>
      <c r="D72" s="18">
        <v>1997</v>
      </c>
      <c r="E72" s="65">
        <v>0.23599999999999999</v>
      </c>
      <c r="F72" s="65">
        <v>0.23599999999999999</v>
      </c>
      <c r="G72" s="65"/>
      <c r="H72" s="65">
        <v>12</v>
      </c>
      <c r="I72" s="65">
        <v>16.100000000000001</v>
      </c>
      <c r="L72" s="8"/>
    </row>
    <row r="73" spans="1:12" x14ac:dyDescent="0.25">
      <c r="A73" s="11">
        <f t="shared" si="2"/>
        <v>38</v>
      </c>
      <c r="B73" s="14" t="s">
        <v>768</v>
      </c>
      <c r="C73" s="14" t="s">
        <v>685</v>
      </c>
      <c r="D73" s="18">
        <v>1999</v>
      </c>
      <c r="E73" s="65">
        <v>1.0409999999999999</v>
      </c>
      <c r="F73" s="65">
        <v>0.91500000000000004</v>
      </c>
      <c r="G73" s="65">
        <v>0.126</v>
      </c>
      <c r="H73" s="65">
        <v>15</v>
      </c>
      <c r="I73" s="65">
        <v>7.4</v>
      </c>
      <c r="L73" s="8"/>
    </row>
    <row r="74" spans="1:12" x14ac:dyDescent="0.25">
      <c r="A74" s="11">
        <f t="shared" si="2"/>
        <v>39</v>
      </c>
      <c r="B74" s="14" t="s">
        <v>769</v>
      </c>
      <c r="C74" s="14" t="s">
        <v>686</v>
      </c>
      <c r="D74" s="18">
        <v>1987</v>
      </c>
      <c r="E74" s="65">
        <v>0.3</v>
      </c>
      <c r="F74" s="65">
        <v>0.3</v>
      </c>
      <c r="G74" s="65"/>
      <c r="H74" s="65">
        <v>18</v>
      </c>
      <c r="I74" s="65">
        <v>9.6999999999999993</v>
      </c>
      <c r="L74" s="8"/>
    </row>
    <row r="75" spans="1:12" x14ac:dyDescent="0.25">
      <c r="A75" s="11">
        <f t="shared" si="2"/>
        <v>40</v>
      </c>
      <c r="B75" s="14" t="s">
        <v>770</v>
      </c>
      <c r="C75" s="14" t="s">
        <v>686</v>
      </c>
      <c r="D75" s="18">
        <v>1999</v>
      </c>
      <c r="E75" s="65">
        <v>1.1000000000000001</v>
      </c>
      <c r="F75" s="65">
        <v>0.6</v>
      </c>
      <c r="G75" s="65">
        <v>0.5</v>
      </c>
      <c r="H75" s="65">
        <v>16</v>
      </c>
      <c r="I75" s="65">
        <v>15.7</v>
      </c>
      <c r="L75" s="8"/>
    </row>
    <row r="76" spans="1:12" x14ac:dyDescent="0.25">
      <c r="A76" s="11">
        <f t="shared" si="2"/>
        <v>41</v>
      </c>
      <c r="B76" s="14" t="s">
        <v>771</v>
      </c>
      <c r="C76" s="14" t="s">
        <v>687</v>
      </c>
      <c r="D76" s="18">
        <v>1996</v>
      </c>
      <c r="E76" s="65">
        <v>0.92300000000000004</v>
      </c>
      <c r="F76" s="65">
        <v>0.92300000000000004</v>
      </c>
      <c r="G76" s="65"/>
      <c r="H76" s="65">
        <v>18</v>
      </c>
      <c r="I76" s="65">
        <v>14.5</v>
      </c>
      <c r="L76" s="8"/>
    </row>
    <row r="77" spans="1:12" x14ac:dyDescent="0.25">
      <c r="A77" s="11">
        <f t="shared" si="2"/>
        <v>42</v>
      </c>
      <c r="B77" s="14" t="s">
        <v>772</v>
      </c>
      <c r="C77" s="14" t="s">
        <v>688</v>
      </c>
      <c r="D77" s="18">
        <v>1997</v>
      </c>
      <c r="E77" s="65">
        <v>0.2</v>
      </c>
      <c r="F77" s="65">
        <v>0.2</v>
      </c>
      <c r="G77" s="65"/>
      <c r="H77" s="65">
        <v>12</v>
      </c>
      <c r="I77" s="65">
        <v>9.1999999999999993</v>
      </c>
      <c r="L77" s="8"/>
    </row>
    <row r="78" spans="1:12" x14ac:dyDescent="0.25">
      <c r="A78" s="11">
        <f t="shared" si="2"/>
        <v>43</v>
      </c>
      <c r="B78" s="14" t="s">
        <v>773</v>
      </c>
      <c r="C78" s="14" t="s">
        <v>688</v>
      </c>
      <c r="D78" s="18">
        <v>1998</v>
      </c>
      <c r="E78" s="65">
        <v>0.42</v>
      </c>
      <c r="F78" s="65">
        <v>0.22</v>
      </c>
      <c r="G78" s="65">
        <v>0.2</v>
      </c>
      <c r="H78" s="65">
        <v>10</v>
      </c>
      <c r="I78" s="65">
        <v>8.4</v>
      </c>
      <c r="L78" s="8"/>
    </row>
    <row r="79" spans="1:12" x14ac:dyDescent="0.25">
      <c r="A79" s="11">
        <f t="shared" si="2"/>
        <v>44</v>
      </c>
      <c r="B79" s="14" t="s">
        <v>774</v>
      </c>
      <c r="C79" s="14" t="s">
        <v>689</v>
      </c>
      <c r="D79" s="18">
        <v>1996</v>
      </c>
      <c r="E79" s="65">
        <v>4.2000000000000003E-2</v>
      </c>
      <c r="F79" s="65"/>
      <c r="G79" s="65">
        <v>4.2000000000000003E-2</v>
      </c>
      <c r="H79" s="65">
        <v>19</v>
      </c>
      <c r="I79" s="65">
        <v>3.8</v>
      </c>
      <c r="L79" s="8"/>
    </row>
    <row r="80" spans="1:12" x14ac:dyDescent="0.25">
      <c r="A80" s="11">
        <f t="shared" si="2"/>
        <v>45</v>
      </c>
      <c r="B80" s="14" t="s">
        <v>775</v>
      </c>
      <c r="C80" s="14" t="s">
        <v>689</v>
      </c>
      <c r="D80" s="18">
        <v>1999</v>
      </c>
      <c r="E80" s="65">
        <v>0.51</v>
      </c>
      <c r="F80" s="65">
        <v>0.51</v>
      </c>
      <c r="G80" s="65"/>
      <c r="H80" s="65">
        <v>12</v>
      </c>
      <c r="I80" s="65">
        <v>8.1</v>
      </c>
      <c r="L80" s="8"/>
    </row>
    <row r="81" spans="1:12" x14ac:dyDescent="0.25">
      <c r="A81" s="11">
        <f t="shared" si="2"/>
        <v>46</v>
      </c>
      <c r="B81" s="14" t="s">
        <v>776</v>
      </c>
      <c r="C81" s="14" t="s">
        <v>689</v>
      </c>
      <c r="D81" s="18">
        <v>1996</v>
      </c>
      <c r="E81" s="65">
        <v>0.29199999999999998</v>
      </c>
      <c r="F81" s="65">
        <v>0.29199999999999998</v>
      </c>
      <c r="G81" s="65"/>
      <c r="H81" s="65">
        <v>18</v>
      </c>
      <c r="I81" s="65">
        <v>5.8</v>
      </c>
      <c r="L81" s="8"/>
    </row>
    <row r="82" spans="1:12" x14ac:dyDescent="0.25">
      <c r="A82" s="11">
        <f t="shared" si="2"/>
        <v>47</v>
      </c>
      <c r="B82" s="14" t="s">
        <v>777</v>
      </c>
      <c r="C82" s="14" t="s">
        <v>689</v>
      </c>
      <c r="D82" s="18">
        <v>2000</v>
      </c>
      <c r="E82" s="65">
        <v>1.8069999999999999</v>
      </c>
      <c r="F82" s="65">
        <v>1.5069999999999999</v>
      </c>
      <c r="G82" s="65">
        <v>0.3</v>
      </c>
      <c r="H82" s="65">
        <v>11</v>
      </c>
      <c r="I82" s="65">
        <v>13.9</v>
      </c>
      <c r="L82" s="8"/>
    </row>
    <row r="83" spans="1:12" x14ac:dyDescent="0.25">
      <c r="A83" s="11">
        <f t="shared" si="2"/>
        <v>48</v>
      </c>
      <c r="B83" s="14" t="s">
        <v>778</v>
      </c>
      <c r="C83" s="14" t="s">
        <v>690</v>
      </c>
      <c r="D83" s="18">
        <v>1987</v>
      </c>
      <c r="E83" s="65">
        <v>1.657</v>
      </c>
      <c r="F83" s="65">
        <v>1.4570000000000001</v>
      </c>
      <c r="G83" s="65">
        <v>0.2</v>
      </c>
      <c r="H83" s="65">
        <v>15</v>
      </c>
      <c r="I83" s="65">
        <v>6.8</v>
      </c>
      <c r="L83" s="8"/>
    </row>
    <row r="84" spans="1:12" x14ac:dyDescent="0.25">
      <c r="A84" s="11">
        <f t="shared" si="2"/>
        <v>49</v>
      </c>
      <c r="B84" s="14" t="s">
        <v>779</v>
      </c>
      <c r="C84" s="14" t="s">
        <v>690</v>
      </c>
      <c r="D84" s="18">
        <v>1969</v>
      </c>
      <c r="E84" s="65">
        <v>0.247</v>
      </c>
      <c r="F84" s="65">
        <v>0.247</v>
      </c>
      <c r="G84" s="65"/>
      <c r="H84" s="65">
        <v>10</v>
      </c>
      <c r="I84" s="65">
        <v>4.4000000000000004</v>
      </c>
      <c r="L84" s="8"/>
    </row>
    <row r="85" spans="1:12" x14ac:dyDescent="0.25">
      <c r="A85" s="11">
        <f t="shared" si="2"/>
        <v>50</v>
      </c>
      <c r="B85" s="14" t="s">
        <v>780</v>
      </c>
      <c r="C85" s="14" t="s">
        <v>781</v>
      </c>
      <c r="D85" s="18">
        <v>1999</v>
      </c>
      <c r="E85" s="65">
        <v>2</v>
      </c>
      <c r="F85" s="65">
        <v>2</v>
      </c>
      <c r="G85" s="65"/>
      <c r="H85" s="65">
        <v>15</v>
      </c>
      <c r="I85" s="65">
        <v>4</v>
      </c>
      <c r="L85" s="8"/>
    </row>
    <row r="86" spans="1:12" x14ac:dyDescent="0.25">
      <c r="A86" s="11">
        <f t="shared" si="2"/>
        <v>51</v>
      </c>
      <c r="B86" s="14" t="s">
        <v>782</v>
      </c>
      <c r="C86" s="14" t="s">
        <v>781</v>
      </c>
      <c r="D86" s="18">
        <v>1984</v>
      </c>
      <c r="E86" s="65">
        <v>2.5140000000000002</v>
      </c>
      <c r="F86" s="65">
        <v>1.734</v>
      </c>
      <c r="G86" s="65">
        <v>0.78</v>
      </c>
      <c r="H86" s="65">
        <v>13</v>
      </c>
      <c r="I86" s="65">
        <v>7.5</v>
      </c>
      <c r="L86" s="8"/>
    </row>
    <row r="87" spans="1:12" x14ac:dyDescent="0.25">
      <c r="A87" s="11">
        <f t="shared" si="2"/>
        <v>52</v>
      </c>
      <c r="B87" s="14" t="s">
        <v>783</v>
      </c>
      <c r="C87" s="14" t="s">
        <v>781</v>
      </c>
      <c r="D87" s="18">
        <v>1997</v>
      </c>
      <c r="E87" s="65">
        <v>1.45</v>
      </c>
      <c r="F87" s="65">
        <v>1.45</v>
      </c>
      <c r="G87" s="65"/>
      <c r="H87" s="65">
        <v>15</v>
      </c>
      <c r="I87" s="65">
        <v>3.2</v>
      </c>
      <c r="L87" s="8"/>
    </row>
    <row r="88" spans="1:12" x14ac:dyDescent="0.25">
      <c r="A88" s="11">
        <f t="shared" si="2"/>
        <v>53</v>
      </c>
      <c r="B88" s="14" t="s">
        <v>784</v>
      </c>
      <c r="C88" s="14" t="s">
        <v>785</v>
      </c>
      <c r="D88" s="32"/>
      <c r="E88" s="64"/>
      <c r="F88" s="64"/>
      <c r="G88" s="64"/>
      <c r="H88" s="65">
        <v>15</v>
      </c>
      <c r="I88" s="64" t="s">
        <v>786</v>
      </c>
      <c r="L88" s="8"/>
    </row>
    <row r="89" spans="1:12" x14ac:dyDescent="0.25">
      <c r="A89" s="11">
        <f t="shared" si="2"/>
        <v>54</v>
      </c>
      <c r="B89" s="30" t="s">
        <v>639</v>
      </c>
      <c r="C89" s="30" t="s">
        <v>691</v>
      </c>
      <c r="D89" s="32"/>
      <c r="E89" s="65">
        <v>1.8</v>
      </c>
      <c r="F89" s="65">
        <v>1.5</v>
      </c>
      <c r="G89" s="65">
        <v>0.3</v>
      </c>
      <c r="H89" s="65"/>
      <c r="I89" s="65">
        <v>8.1</v>
      </c>
      <c r="L89" s="8"/>
    </row>
    <row r="90" spans="1:12" x14ac:dyDescent="0.25">
      <c r="A90" s="11">
        <f t="shared" si="2"/>
        <v>55</v>
      </c>
      <c r="B90" s="30" t="s">
        <v>640</v>
      </c>
      <c r="C90" s="30" t="s">
        <v>692</v>
      </c>
      <c r="D90" s="32"/>
      <c r="E90" s="65">
        <v>2.5</v>
      </c>
      <c r="F90" s="65">
        <v>2.5</v>
      </c>
      <c r="G90" s="65">
        <v>0</v>
      </c>
      <c r="H90" s="65"/>
      <c r="I90" s="65">
        <v>9.5</v>
      </c>
      <c r="L90" s="8"/>
    </row>
    <row r="91" spans="1:12" x14ac:dyDescent="0.25">
      <c r="A91" s="11">
        <f t="shared" si="2"/>
        <v>56</v>
      </c>
      <c r="B91" s="30" t="s">
        <v>787</v>
      </c>
      <c r="C91" s="30" t="s">
        <v>788</v>
      </c>
      <c r="D91" s="32"/>
      <c r="E91" s="65">
        <v>2.1</v>
      </c>
      <c r="F91" s="65">
        <v>1.5</v>
      </c>
      <c r="G91" s="65">
        <v>0.6</v>
      </c>
      <c r="H91" s="65"/>
      <c r="I91" s="65">
        <v>8.1</v>
      </c>
      <c r="L91" s="8"/>
    </row>
    <row r="92" spans="1:12" x14ac:dyDescent="0.25">
      <c r="A92" s="11">
        <f t="shared" si="2"/>
        <v>57</v>
      </c>
      <c r="B92" s="30" t="s">
        <v>789</v>
      </c>
      <c r="C92" s="30" t="s">
        <v>788</v>
      </c>
      <c r="D92" s="32"/>
      <c r="E92" s="65">
        <v>3.2</v>
      </c>
      <c r="F92" s="65">
        <v>2.6</v>
      </c>
      <c r="G92" s="65">
        <v>0.6</v>
      </c>
      <c r="H92" s="65"/>
      <c r="I92" s="65">
        <v>9.8000000000000007</v>
      </c>
      <c r="L92" s="8"/>
    </row>
    <row r="93" spans="1:12" x14ac:dyDescent="0.25">
      <c r="A93" s="11">
        <f t="shared" si="2"/>
        <v>58</v>
      </c>
      <c r="B93" s="30" t="s">
        <v>790</v>
      </c>
      <c r="C93" s="51" t="s">
        <v>694</v>
      </c>
      <c r="D93" s="32"/>
      <c r="E93" s="65">
        <v>0.8</v>
      </c>
      <c r="F93" s="65">
        <v>0.6</v>
      </c>
      <c r="G93" s="65">
        <v>0.2</v>
      </c>
      <c r="H93" s="65">
        <v>8</v>
      </c>
      <c r="I93" s="65">
        <v>4.4000000000000004</v>
      </c>
      <c r="L93" s="8"/>
    </row>
    <row r="94" spans="1:12" x14ac:dyDescent="0.25">
      <c r="A94" s="11">
        <f t="shared" si="2"/>
        <v>59</v>
      </c>
      <c r="B94" s="24" t="s">
        <v>791</v>
      </c>
      <c r="C94" s="51" t="s">
        <v>694</v>
      </c>
      <c r="D94" s="32"/>
      <c r="E94" s="65">
        <v>0.5</v>
      </c>
      <c r="F94" s="65">
        <v>0.3</v>
      </c>
      <c r="G94" s="65">
        <v>0.2</v>
      </c>
      <c r="H94" s="65">
        <v>10</v>
      </c>
      <c r="I94" s="65">
        <v>15</v>
      </c>
      <c r="L94" s="8"/>
    </row>
    <row r="95" spans="1:12" x14ac:dyDescent="0.25">
      <c r="A95" s="11">
        <f t="shared" si="2"/>
        <v>60</v>
      </c>
      <c r="B95" s="30" t="s">
        <v>792</v>
      </c>
      <c r="C95" s="51" t="s">
        <v>793</v>
      </c>
      <c r="D95" s="32"/>
      <c r="E95" s="65">
        <v>3</v>
      </c>
      <c r="F95" s="65">
        <v>1.49</v>
      </c>
      <c r="G95" s="65">
        <v>1.51</v>
      </c>
      <c r="H95" s="65">
        <v>15</v>
      </c>
      <c r="I95" s="65">
        <v>18.3</v>
      </c>
      <c r="L95" s="8"/>
    </row>
    <row r="96" spans="1:12" x14ac:dyDescent="0.25">
      <c r="A96" s="11">
        <f t="shared" si="2"/>
        <v>61</v>
      </c>
      <c r="B96" s="30" t="s">
        <v>794</v>
      </c>
      <c r="C96" s="51" t="s">
        <v>793</v>
      </c>
      <c r="D96" s="32"/>
      <c r="E96" s="65">
        <v>1.2</v>
      </c>
      <c r="F96" s="65">
        <v>0.54</v>
      </c>
      <c r="G96" s="65">
        <v>0.66</v>
      </c>
      <c r="H96" s="65">
        <v>11</v>
      </c>
      <c r="I96" s="65">
        <v>11.4</v>
      </c>
      <c r="L96" s="8"/>
    </row>
    <row r="97" spans="1:12" x14ac:dyDescent="0.25">
      <c r="A97" s="11">
        <f t="shared" si="2"/>
        <v>62</v>
      </c>
      <c r="B97" s="30" t="s">
        <v>49</v>
      </c>
      <c r="C97" s="51" t="s">
        <v>793</v>
      </c>
      <c r="D97" s="32"/>
      <c r="E97" s="65">
        <v>1</v>
      </c>
      <c r="F97" s="65">
        <v>0.63</v>
      </c>
      <c r="G97" s="65">
        <v>0.37</v>
      </c>
      <c r="H97" s="65">
        <v>8</v>
      </c>
      <c r="I97" s="65">
        <v>10.199999999999999</v>
      </c>
      <c r="L97" s="8"/>
    </row>
    <row r="98" spans="1:12" x14ac:dyDescent="0.25">
      <c r="A98" s="11">
        <f t="shared" si="2"/>
        <v>63</v>
      </c>
      <c r="B98" s="30" t="s">
        <v>795</v>
      </c>
      <c r="C98" s="51" t="s">
        <v>793</v>
      </c>
      <c r="D98" s="32"/>
      <c r="E98" s="65">
        <v>2</v>
      </c>
      <c r="F98" s="65">
        <v>1.47</v>
      </c>
      <c r="G98" s="65">
        <v>0.53</v>
      </c>
      <c r="H98" s="65">
        <v>15</v>
      </c>
      <c r="I98" s="65">
        <v>14.2</v>
      </c>
      <c r="L98" s="8"/>
    </row>
    <row r="99" spans="1:12" x14ac:dyDescent="0.25">
      <c r="A99" s="11">
        <f t="shared" si="2"/>
        <v>64</v>
      </c>
      <c r="B99" s="30" t="s">
        <v>50</v>
      </c>
      <c r="C99" s="51" t="s">
        <v>793</v>
      </c>
      <c r="D99" s="32"/>
      <c r="E99" s="65">
        <v>1</v>
      </c>
      <c r="F99" s="65">
        <v>0.64</v>
      </c>
      <c r="G99" s="65">
        <v>0.36</v>
      </c>
      <c r="H99" s="65">
        <v>10</v>
      </c>
      <c r="I99" s="65">
        <v>11.1</v>
      </c>
      <c r="L99" s="8"/>
    </row>
    <row r="100" spans="1:12" x14ac:dyDescent="0.25">
      <c r="A100" s="11">
        <f t="shared" si="2"/>
        <v>65</v>
      </c>
      <c r="B100" s="30" t="s">
        <v>51</v>
      </c>
      <c r="C100" s="51" t="s">
        <v>793</v>
      </c>
      <c r="D100" s="32"/>
      <c r="E100" s="65">
        <v>0.4</v>
      </c>
      <c r="F100" s="65">
        <v>0.16</v>
      </c>
      <c r="G100" s="65">
        <v>0.24</v>
      </c>
      <c r="H100" s="65">
        <v>5</v>
      </c>
      <c r="I100" s="65">
        <v>1.2</v>
      </c>
      <c r="L100" s="8"/>
    </row>
    <row r="101" spans="1:12" x14ac:dyDescent="0.25">
      <c r="A101" s="11">
        <f t="shared" si="2"/>
        <v>66</v>
      </c>
      <c r="B101" s="30" t="s">
        <v>796</v>
      </c>
      <c r="C101" s="51" t="s">
        <v>793</v>
      </c>
      <c r="D101" s="32"/>
      <c r="E101" s="65">
        <v>1.8</v>
      </c>
      <c r="F101" s="65">
        <v>0.95</v>
      </c>
      <c r="G101" s="65">
        <v>0.85</v>
      </c>
      <c r="H101" s="65">
        <v>11</v>
      </c>
      <c r="I101" s="65">
        <v>6.4</v>
      </c>
      <c r="L101" s="8"/>
    </row>
    <row r="102" spans="1:12" x14ac:dyDescent="0.25">
      <c r="A102" s="11">
        <f t="shared" ref="A102:A126" si="3">+A101+1</f>
        <v>67</v>
      </c>
      <c r="B102" s="30" t="s">
        <v>797</v>
      </c>
      <c r="C102" s="51" t="s">
        <v>793</v>
      </c>
      <c r="D102" s="32"/>
      <c r="E102" s="65">
        <v>1</v>
      </c>
      <c r="F102" s="65">
        <v>0.61</v>
      </c>
      <c r="G102" s="65">
        <v>0.39</v>
      </c>
      <c r="H102" s="65">
        <v>10</v>
      </c>
      <c r="I102" s="65">
        <v>5.0999999999999996</v>
      </c>
      <c r="L102" s="8"/>
    </row>
    <row r="103" spans="1:12" x14ac:dyDescent="0.25">
      <c r="A103" s="11">
        <f t="shared" si="3"/>
        <v>68</v>
      </c>
      <c r="B103" s="30" t="s">
        <v>798</v>
      </c>
      <c r="C103" s="51" t="s">
        <v>695</v>
      </c>
      <c r="D103" s="32"/>
      <c r="E103" s="65">
        <v>1.5</v>
      </c>
      <c r="F103" s="65">
        <v>0.94</v>
      </c>
      <c r="G103" s="65">
        <v>0.56000000000000005</v>
      </c>
      <c r="H103" s="65">
        <v>12</v>
      </c>
      <c r="I103" s="65">
        <v>13.8</v>
      </c>
      <c r="L103" s="8"/>
    </row>
    <row r="104" spans="1:12" x14ac:dyDescent="0.25">
      <c r="A104" s="72"/>
      <c r="B104" s="73"/>
      <c r="C104" s="73"/>
      <c r="D104" s="74"/>
      <c r="E104" s="75"/>
      <c r="F104" s="75"/>
      <c r="G104" s="75"/>
      <c r="H104" s="75"/>
      <c r="I104" s="75">
        <f>SUM(I36:I103)</f>
        <v>551.1</v>
      </c>
      <c r="L104" s="8"/>
    </row>
    <row r="105" spans="1:12" x14ac:dyDescent="0.25">
      <c r="A105" s="35" t="s">
        <v>824</v>
      </c>
      <c r="E105" s="70"/>
      <c r="F105" s="70"/>
      <c r="G105" s="70"/>
      <c r="H105" s="62"/>
      <c r="I105" s="62"/>
      <c r="L105" s="8"/>
    </row>
    <row r="106" spans="1:12" x14ac:dyDescent="0.25">
      <c r="A106" s="11">
        <v>1</v>
      </c>
      <c r="B106" s="40" t="s">
        <v>800</v>
      </c>
      <c r="C106" s="53" t="s">
        <v>801</v>
      </c>
      <c r="D106" s="34">
        <v>1977</v>
      </c>
      <c r="E106" s="65"/>
      <c r="F106" s="65"/>
      <c r="G106" s="65"/>
      <c r="H106" s="65"/>
      <c r="I106" s="65">
        <v>6.5</v>
      </c>
      <c r="L106" s="8"/>
    </row>
    <row r="107" spans="1:12" x14ac:dyDescent="0.25">
      <c r="A107" s="11">
        <f t="shared" si="3"/>
        <v>2</v>
      </c>
      <c r="B107" s="13" t="s">
        <v>802</v>
      </c>
      <c r="C107" s="19" t="s">
        <v>803</v>
      </c>
      <c r="D107" s="18">
        <v>2001</v>
      </c>
      <c r="E107" s="66">
        <v>1.2</v>
      </c>
      <c r="F107" s="66">
        <v>1.2</v>
      </c>
      <c r="G107" s="66"/>
      <c r="H107" s="66">
        <v>12</v>
      </c>
      <c r="I107" s="66">
        <v>18.04</v>
      </c>
      <c r="L107" s="8"/>
    </row>
    <row r="108" spans="1:12" x14ac:dyDescent="0.25">
      <c r="A108" s="11">
        <f t="shared" si="3"/>
        <v>3</v>
      </c>
      <c r="B108" s="13" t="s">
        <v>570</v>
      </c>
      <c r="C108" s="19" t="s">
        <v>674</v>
      </c>
      <c r="D108" s="18">
        <v>1970</v>
      </c>
      <c r="E108" s="65">
        <f>F108+G108</f>
        <v>1.61</v>
      </c>
      <c r="F108" s="65">
        <v>0.81</v>
      </c>
      <c r="G108" s="65">
        <v>0.8</v>
      </c>
      <c r="H108" s="65">
        <v>18</v>
      </c>
      <c r="I108" s="65">
        <v>18.600000000000001</v>
      </c>
      <c r="L108" s="8"/>
    </row>
    <row r="109" spans="1:12" x14ac:dyDescent="0.25">
      <c r="A109" s="11">
        <f t="shared" si="3"/>
        <v>4</v>
      </c>
      <c r="B109" s="13" t="s">
        <v>804</v>
      </c>
      <c r="C109" s="19" t="s">
        <v>749</v>
      </c>
      <c r="D109" s="18">
        <v>1975</v>
      </c>
      <c r="E109" s="65">
        <v>1.48</v>
      </c>
      <c r="F109" s="65">
        <v>0.88</v>
      </c>
      <c r="G109" s="65">
        <v>0.6</v>
      </c>
      <c r="H109" s="65">
        <v>15</v>
      </c>
      <c r="I109" s="65">
        <v>12</v>
      </c>
      <c r="L109" s="8"/>
    </row>
    <row r="110" spans="1:12" x14ac:dyDescent="0.25">
      <c r="A110" s="11">
        <f t="shared" si="3"/>
        <v>5</v>
      </c>
      <c r="B110" s="13" t="s">
        <v>805</v>
      </c>
      <c r="C110" s="19" t="s">
        <v>806</v>
      </c>
      <c r="D110" s="18">
        <v>1972</v>
      </c>
      <c r="E110" s="65">
        <v>1.04</v>
      </c>
      <c r="F110" s="65">
        <v>0.54</v>
      </c>
      <c r="G110" s="65">
        <v>0.5</v>
      </c>
      <c r="H110" s="65">
        <v>10</v>
      </c>
      <c r="I110" s="65">
        <v>2.4</v>
      </c>
      <c r="L110" s="8"/>
    </row>
    <row r="111" spans="1:12" x14ac:dyDescent="0.25">
      <c r="A111" s="11">
        <f t="shared" si="3"/>
        <v>6</v>
      </c>
      <c r="B111" s="13" t="s">
        <v>807</v>
      </c>
      <c r="C111" s="19" t="s">
        <v>806</v>
      </c>
      <c r="D111" s="18">
        <v>1975</v>
      </c>
      <c r="E111" s="65">
        <v>1</v>
      </c>
      <c r="F111" s="65">
        <v>0.4</v>
      </c>
      <c r="G111" s="65">
        <v>0.6</v>
      </c>
      <c r="H111" s="65">
        <v>7</v>
      </c>
      <c r="I111" s="65">
        <v>5.4</v>
      </c>
      <c r="L111" s="8"/>
    </row>
    <row r="112" spans="1:12" x14ac:dyDescent="0.25">
      <c r="A112" s="11">
        <f t="shared" si="3"/>
        <v>7</v>
      </c>
      <c r="B112" s="13" t="s">
        <v>808</v>
      </c>
      <c r="C112" s="19" t="s">
        <v>806</v>
      </c>
      <c r="D112" s="18">
        <v>1970</v>
      </c>
      <c r="E112" s="65">
        <v>0.03</v>
      </c>
      <c r="F112" s="65">
        <v>0.03</v>
      </c>
      <c r="G112" s="65">
        <v>0</v>
      </c>
      <c r="H112" s="65">
        <v>8.8000000000000007</v>
      </c>
      <c r="I112" s="65">
        <v>3</v>
      </c>
      <c r="L112" s="8"/>
    </row>
    <row r="113" spans="1:12" x14ac:dyDescent="0.25">
      <c r="A113" s="11">
        <f t="shared" si="3"/>
        <v>8</v>
      </c>
      <c r="B113" s="23" t="s">
        <v>654</v>
      </c>
      <c r="C113" s="19" t="s">
        <v>749</v>
      </c>
      <c r="D113" s="32"/>
      <c r="E113" s="65">
        <f>F113+G113</f>
        <v>1</v>
      </c>
      <c r="F113" s="65">
        <v>0.5</v>
      </c>
      <c r="G113" s="65">
        <v>0.5</v>
      </c>
      <c r="H113" s="65">
        <v>5</v>
      </c>
      <c r="I113" s="65">
        <v>8</v>
      </c>
      <c r="L113" s="8"/>
    </row>
    <row r="114" spans="1:12" x14ac:dyDescent="0.25">
      <c r="A114" s="11">
        <f t="shared" si="3"/>
        <v>9</v>
      </c>
      <c r="B114" s="13" t="s">
        <v>809</v>
      </c>
      <c r="C114" s="19" t="s">
        <v>752</v>
      </c>
      <c r="D114" s="32"/>
      <c r="E114" s="65">
        <f>F114+G114</f>
        <v>5.48</v>
      </c>
      <c r="F114" s="65">
        <v>3.68</v>
      </c>
      <c r="G114" s="65">
        <v>1.8</v>
      </c>
      <c r="H114" s="65"/>
      <c r="I114" s="65">
        <v>17</v>
      </c>
      <c r="L114" s="8"/>
    </row>
    <row r="115" spans="1:12" x14ac:dyDescent="0.25">
      <c r="A115" s="11">
        <f t="shared" si="3"/>
        <v>10</v>
      </c>
      <c r="B115" s="13" t="s">
        <v>36</v>
      </c>
      <c r="C115" s="19" t="s">
        <v>676</v>
      </c>
      <c r="D115" s="18">
        <v>1991</v>
      </c>
      <c r="E115" s="65">
        <v>1.2</v>
      </c>
      <c r="F115" s="65">
        <v>0.85499999999999998</v>
      </c>
      <c r="G115" s="65">
        <v>0.34499999999999997</v>
      </c>
      <c r="H115" s="65">
        <v>12</v>
      </c>
      <c r="I115" s="65">
        <v>13.9</v>
      </c>
      <c r="L115" s="8"/>
    </row>
    <row r="116" spans="1:12" x14ac:dyDescent="0.25">
      <c r="A116" s="11">
        <f t="shared" si="3"/>
        <v>11</v>
      </c>
      <c r="B116" s="13" t="s">
        <v>810</v>
      </c>
      <c r="C116" s="19" t="s">
        <v>676</v>
      </c>
      <c r="D116" s="18">
        <v>1991</v>
      </c>
      <c r="E116" s="65">
        <v>1</v>
      </c>
      <c r="F116" s="65">
        <v>1</v>
      </c>
      <c r="G116" s="65"/>
      <c r="H116" s="65">
        <v>15</v>
      </c>
      <c r="I116" s="65">
        <v>10.1</v>
      </c>
      <c r="L116" s="8"/>
    </row>
    <row r="117" spans="1:12" x14ac:dyDescent="0.25">
      <c r="A117" s="11">
        <f t="shared" si="3"/>
        <v>12</v>
      </c>
      <c r="B117" s="13" t="s">
        <v>811</v>
      </c>
      <c r="C117" s="19" t="s">
        <v>683</v>
      </c>
      <c r="D117" s="18">
        <v>1990</v>
      </c>
      <c r="E117" s="65">
        <v>1.0549999999999999</v>
      </c>
      <c r="F117" s="65">
        <v>1.0549999999999999</v>
      </c>
      <c r="G117" s="65"/>
      <c r="H117" s="65">
        <v>15</v>
      </c>
      <c r="I117" s="65">
        <v>10.1</v>
      </c>
      <c r="L117" s="8"/>
    </row>
    <row r="118" spans="1:12" x14ac:dyDescent="0.25">
      <c r="A118" s="11">
        <f t="shared" si="3"/>
        <v>13</v>
      </c>
      <c r="B118" s="13" t="s">
        <v>812</v>
      </c>
      <c r="C118" s="24" t="s">
        <v>684</v>
      </c>
      <c r="D118" s="18">
        <v>1991</v>
      </c>
      <c r="E118" s="65">
        <v>1.1359999999999999</v>
      </c>
      <c r="F118" s="65">
        <v>1.1359999999999999</v>
      </c>
      <c r="G118" s="65"/>
      <c r="H118" s="65">
        <v>16</v>
      </c>
      <c r="I118" s="65">
        <v>12</v>
      </c>
      <c r="L118" s="8"/>
    </row>
    <row r="119" spans="1:12" x14ac:dyDescent="0.25">
      <c r="A119" s="11">
        <f t="shared" si="3"/>
        <v>14</v>
      </c>
      <c r="B119" s="13" t="s">
        <v>813</v>
      </c>
      <c r="C119" s="24" t="s">
        <v>684</v>
      </c>
      <c r="D119" s="18">
        <v>1988</v>
      </c>
      <c r="E119" s="65">
        <v>0.79600000000000004</v>
      </c>
      <c r="F119" s="65">
        <v>0.79600000000000004</v>
      </c>
      <c r="G119" s="65"/>
      <c r="H119" s="65">
        <v>16</v>
      </c>
      <c r="I119" s="65">
        <v>13.1</v>
      </c>
      <c r="L119" s="8"/>
    </row>
    <row r="120" spans="1:12" x14ac:dyDescent="0.25">
      <c r="A120" s="11">
        <f t="shared" si="3"/>
        <v>15</v>
      </c>
      <c r="B120" s="13" t="s">
        <v>12</v>
      </c>
      <c r="C120" s="19" t="s">
        <v>814</v>
      </c>
      <c r="D120" s="32"/>
      <c r="E120" s="65">
        <v>1.635</v>
      </c>
      <c r="F120" s="65">
        <v>1.635</v>
      </c>
      <c r="G120" s="65">
        <v>0</v>
      </c>
      <c r="H120" s="65">
        <v>15</v>
      </c>
      <c r="I120" s="65">
        <v>11.7</v>
      </c>
      <c r="L120" s="8"/>
    </row>
    <row r="121" spans="1:12" x14ac:dyDescent="0.25">
      <c r="A121" s="11">
        <f t="shared" si="3"/>
        <v>16</v>
      </c>
      <c r="B121" s="13" t="s">
        <v>815</v>
      </c>
      <c r="C121" s="19" t="s">
        <v>814</v>
      </c>
      <c r="D121" s="32"/>
      <c r="E121" s="65">
        <v>0.751</v>
      </c>
      <c r="F121" s="65">
        <v>0.751</v>
      </c>
      <c r="G121" s="65">
        <v>0</v>
      </c>
      <c r="H121" s="65">
        <v>10</v>
      </c>
      <c r="I121" s="65">
        <v>8.1</v>
      </c>
      <c r="L121" s="8"/>
    </row>
    <row r="122" spans="1:12" x14ac:dyDescent="0.25">
      <c r="A122" s="11">
        <f t="shared" si="3"/>
        <v>17</v>
      </c>
      <c r="B122" s="13" t="s">
        <v>52</v>
      </c>
      <c r="C122" s="19" t="s">
        <v>816</v>
      </c>
      <c r="D122" s="32"/>
      <c r="E122" s="65">
        <v>1.8</v>
      </c>
      <c r="F122" s="65">
        <v>1.2</v>
      </c>
      <c r="G122" s="65">
        <v>0.6</v>
      </c>
      <c r="H122" s="65">
        <v>11</v>
      </c>
      <c r="I122" s="65">
        <v>15.1</v>
      </c>
      <c r="L122" s="8"/>
    </row>
    <row r="123" spans="1:12" x14ac:dyDescent="0.25">
      <c r="A123" s="11">
        <f t="shared" si="3"/>
        <v>18</v>
      </c>
      <c r="B123" s="13" t="s">
        <v>817</v>
      </c>
      <c r="C123" s="19" t="s">
        <v>814</v>
      </c>
      <c r="D123" s="32"/>
      <c r="E123" s="65">
        <v>0.8</v>
      </c>
      <c r="F123" s="65">
        <v>0.8</v>
      </c>
      <c r="G123" s="65">
        <v>0</v>
      </c>
      <c r="H123" s="65">
        <v>8</v>
      </c>
      <c r="I123" s="65">
        <v>8.3000000000000007</v>
      </c>
      <c r="L123" s="8"/>
    </row>
    <row r="124" spans="1:12" x14ac:dyDescent="0.25">
      <c r="A124" s="11">
        <f t="shared" si="3"/>
        <v>19</v>
      </c>
      <c r="B124" s="13" t="s">
        <v>818</v>
      </c>
      <c r="C124" s="19" t="s">
        <v>696</v>
      </c>
      <c r="D124" s="32"/>
      <c r="E124" s="65">
        <v>3.5</v>
      </c>
      <c r="F124" s="65">
        <v>0.95899999999999996</v>
      </c>
      <c r="G124" s="65">
        <v>2.5409999999999999</v>
      </c>
      <c r="H124" s="65">
        <v>15</v>
      </c>
      <c r="I124" s="65">
        <v>12</v>
      </c>
      <c r="L124" s="8"/>
    </row>
    <row r="125" spans="1:12" x14ac:dyDescent="0.25">
      <c r="A125" s="11">
        <f t="shared" si="3"/>
        <v>20</v>
      </c>
      <c r="B125" s="13" t="s">
        <v>53</v>
      </c>
      <c r="C125" s="24" t="s">
        <v>693</v>
      </c>
      <c r="D125" s="32"/>
      <c r="E125" s="65">
        <v>0.95799999999999996</v>
      </c>
      <c r="F125" s="65">
        <v>0.95799999999999996</v>
      </c>
      <c r="G125" s="65">
        <v>0</v>
      </c>
      <c r="H125" s="65">
        <v>18</v>
      </c>
      <c r="I125" s="65">
        <v>17.399999999999999</v>
      </c>
      <c r="L125" s="8"/>
    </row>
    <row r="126" spans="1:12" x14ac:dyDescent="0.25">
      <c r="A126" s="11">
        <f t="shared" si="3"/>
        <v>21</v>
      </c>
      <c r="B126" s="13" t="s">
        <v>819</v>
      </c>
      <c r="C126" s="24" t="s">
        <v>693</v>
      </c>
      <c r="D126" s="32"/>
      <c r="E126" s="64"/>
      <c r="F126" s="64"/>
      <c r="G126" s="64"/>
      <c r="H126" s="64"/>
      <c r="I126" s="65">
        <v>4.5999999999999996</v>
      </c>
      <c r="L126" s="8"/>
    </row>
    <row r="127" spans="1:12" x14ac:dyDescent="0.25">
      <c r="A127" s="72"/>
      <c r="B127" s="13"/>
      <c r="C127" s="24"/>
      <c r="D127" s="32"/>
      <c r="E127" s="64"/>
      <c r="F127" s="64"/>
      <c r="G127" s="64"/>
      <c r="H127" s="64"/>
      <c r="I127" s="65">
        <f>SUM(I106:I126)</f>
        <v>227.33999999999997</v>
      </c>
      <c r="L127" s="8"/>
    </row>
    <row r="128" spans="1:12" x14ac:dyDescent="0.25">
      <c r="A128" s="35" t="s">
        <v>825</v>
      </c>
      <c r="B128" s="10"/>
      <c r="C128" s="54"/>
      <c r="D128" s="32"/>
      <c r="E128" s="64"/>
      <c r="F128" s="64"/>
      <c r="G128" s="64"/>
      <c r="H128" s="64"/>
      <c r="I128" s="64"/>
      <c r="L128" s="8"/>
    </row>
    <row r="129" spans="1:12" x14ac:dyDescent="0.25">
      <c r="A129" s="15">
        <v>1</v>
      </c>
      <c r="B129" s="29" t="s">
        <v>352</v>
      </c>
      <c r="C129" s="29" t="s">
        <v>675</v>
      </c>
      <c r="D129" s="18">
        <v>2001</v>
      </c>
      <c r="E129" s="65">
        <v>1.2</v>
      </c>
      <c r="F129" s="65">
        <v>0.8</v>
      </c>
      <c r="G129" s="65">
        <v>0.4</v>
      </c>
      <c r="H129" s="65">
        <v>11</v>
      </c>
      <c r="I129" s="65">
        <v>11</v>
      </c>
      <c r="L129" s="8"/>
    </row>
    <row r="130" spans="1:12" x14ac:dyDescent="0.25">
      <c r="A130" s="15">
        <f>+A129+1</f>
        <v>2</v>
      </c>
      <c r="B130" s="29" t="s">
        <v>820</v>
      </c>
      <c r="C130" s="29" t="s">
        <v>675</v>
      </c>
      <c r="D130" s="18">
        <v>2001</v>
      </c>
      <c r="E130" s="65">
        <v>1.5</v>
      </c>
      <c r="F130" s="65">
        <v>0.7</v>
      </c>
      <c r="G130" s="65">
        <v>0.8</v>
      </c>
      <c r="H130" s="65">
        <v>10</v>
      </c>
      <c r="I130" s="65">
        <v>7.1</v>
      </c>
      <c r="L130" s="8"/>
    </row>
    <row r="131" spans="1:12" x14ac:dyDescent="0.25">
      <c r="A131" s="15">
        <v>3</v>
      </c>
      <c r="B131" s="29" t="s">
        <v>821</v>
      </c>
      <c r="C131" s="29" t="s">
        <v>673</v>
      </c>
      <c r="D131" s="18"/>
      <c r="E131" s="65">
        <v>2.5</v>
      </c>
      <c r="F131" s="65">
        <v>1.3</v>
      </c>
      <c r="G131" s="65">
        <v>1.2</v>
      </c>
      <c r="H131" s="65"/>
      <c r="I131" s="65">
        <v>12.1</v>
      </c>
      <c r="L131" s="8"/>
    </row>
    <row r="132" spans="1:12" x14ac:dyDescent="0.25">
      <c r="A132" s="15">
        <f>+A131+1</f>
        <v>4</v>
      </c>
      <c r="B132" s="19" t="s">
        <v>342</v>
      </c>
      <c r="C132" s="24" t="s">
        <v>675</v>
      </c>
      <c r="D132" s="18">
        <v>2009</v>
      </c>
      <c r="E132" s="65">
        <v>1.01</v>
      </c>
      <c r="F132" s="65">
        <v>0.81</v>
      </c>
      <c r="G132" s="65">
        <v>0.2</v>
      </c>
      <c r="H132" s="65">
        <v>15</v>
      </c>
      <c r="I132" s="65">
        <v>4.4000000000000004</v>
      </c>
      <c r="L132" s="8"/>
    </row>
    <row r="133" spans="1:12" x14ac:dyDescent="0.25">
      <c r="A133" s="15">
        <v>5</v>
      </c>
      <c r="B133" s="29" t="s">
        <v>822</v>
      </c>
      <c r="C133" s="30" t="s">
        <v>677</v>
      </c>
      <c r="D133" s="32"/>
      <c r="E133" s="64"/>
      <c r="F133" s="64"/>
      <c r="G133" s="64"/>
      <c r="H133" s="64"/>
      <c r="I133" s="65">
        <v>15.9</v>
      </c>
      <c r="L133" s="8"/>
    </row>
    <row r="134" spans="1:12" x14ac:dyDescent="0.25">
      <c r="A134" s="15">
        <v>6</v>
      </c>
      <c r="B134" s="19" t="s">
        <v>823</v>
      </c>
      <c r="C134" s="24" t="s">
        <v>803</v>
      </c>
      <c r="D134" s="18">
        <v>1987</v>
      </c>
      <c r="E134" s="66">
        <v>0.7</v>
      </c>
      <c r="F134" s="66">
        <v>0.3</v>
      </c>
      <c r="G134" s="66">
        <v>0.4</v>
      </c>
      <c r="H134" s="66">
        <v>15</v>
      </c>
      <c r="I134" s="66">
        <v>7.27</v>
      </c>
      <c r="L134" s="8"/>
    </row>
    <row r="135" spans="1:12" x14ac:dyDescent="0.25">
      <c r="I135" s="76">
        <f>SUM(I129:I134)</f>
        <v>57.769999999999996</v>
      </c>
    </row>
  </sheetData>
  <mergeCells count="17">
    <mergeCell ref="A1:L1"/>
    <mergeCell ref="J5:J6"/>
    <mergeCell ref="K5:K6"/>
    <mergeCell ref="J4:K4"/>
    <mergeCell ref="L4:L6"/>
    <mergeCell ref="A4:A6"/>
    <mergeCell ref="B4:B6"/>
    <mergeCell ref="C4:C6"/>
    <mergeCell ref="D4:D6"/>
    <mergeCell ref="E4:G4"/>
    <mergeCell ref="E5:E6"/>
    <mergeCell ref="F5:F6"/>
    <mergeCell ref="G5:G6"/>
    <mergeCell ref="H4:I4"/>
    <mergeCell ref="H5:H6"/>
    <mergeCell ref="I5:I6"/>
    <mergeCell ref="A2:L2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Phụ lục</vt:lpstr>
      <vt:lpstr>Phụ lục IV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cp:lastPrinted>2025-05-29T11:13:04Z</cp:lastPrinted>
  <dcterms:created xsi:type="dcterms:W3CDTF">2019-03-29T07:27:09Z</dcterms:created>
  <dcterms:modified xsi:type="dcterms:W3CDTF">2025-05-29T11:23:44Z</dcterms:modified>
</cp:coreProperties>
</file>